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bookViews>
    <workbookView xWindow="-120" yWindow="-120" windowWidth="20730" windowHeight="11040" tabRatio="771" activeTab="1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G20" i="23" s="1"/>
  <c r="H20" i="23" s="1"/>
  <c r="F19" i="23"/>
  <c r="E19" i="23"/>
  <c r="G19" i="23" s="1"/>
  <c r="H19" i="23" s="1"/>
  <c r="F18" i="23"/>
  <c r="E18" i="23"/>
  <c r="F17" i="23"/>
  <c r="E17" i="23"/>
  <c r="F16" i="23"/>
  <c r="E16" i="23"/>
  <c r="F15" i="23"/>
  <c r="E15" i="23"/>
  <c r="G15" i="23" s="1"/>
  <c r="H15" i="23" s="1"/>
  <c r="F14" i="23"/>
  <c r="E14" i="23"/>
  <c r="G14" i="23" s="1"/>
  <c r="H14" i="23" s="1"/>
  <c r="F13" i="23"/>
  <c r="E13" i="23"/>
  <c r="F12" i="23"/>
  <c r="E12" i="23"/>
  <c r="F11" i="23"/>
  <c r="E11" i="23"/>
  <c r="F10" i="23"/>
  <c r="E10" i="23"/>
  <c r="G10" i="23" s="1"/>
  <c r="H10" i="23" s="1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>
  <authors>
    <author>Abel Huanca Astoquillca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<sst xmlns="http://schemas.openxmlformats.org/spreadsheetml/2006/main" count="243" uniqueCount="68">
  <si>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</si>
  <si>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</si>
  <si>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</si>
  <si>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</si>
  <si>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</si>
  <si>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</si>
  <si>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</si>
  <si>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</si>
  <si>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</si>
  <si>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</si>
  <si>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</si>
  <si>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</si>
  <si>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</si>
  <si>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</si>
  <si>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</si>
  <si>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</si>
  <si>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</si>
  <si>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</si>
  <si>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</si>
  <si>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</si>
  <si>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</si>
  <si>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</si>
  <si>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</si>
  <si>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</si>
  <si>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</si>
  <si>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</si>
  <si>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</si>
  <si>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</si>
  <si>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</si>
  <si>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</si>
  <si>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</si>
  <si>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</si>
  <si>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</si>
  <si>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</si>
  <si>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</si>
  <si>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</si>
  <si>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</si>
  <si>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</si>
  <si>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</si>
  <si>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</si>
  <si>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</si>
  <si>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</si>
  <si>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</si>
  <si>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</si>
  <si>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</si>
  <si>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</si>
  <si>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</si>
  <si>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</si>
  <si>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</si>
  <si>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</si>
  <si>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</si>
  <si>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</si>
  <si>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</si>
  <si>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</si>
  <si>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</si>
  <si>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</si>
  <si>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</si>
  <si>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</si>
  <si>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</si>
  <si>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</si>
  <si>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</si>
  <si>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</si>
  <si>
    <t>5,68</t>
  </si>
  <si>
    <t>8,60</t>
  </si>
  <si>
    <t>14,16</t>
  </si>
  <si>
    <t>8,44</t>
  </si>
  <si>
    <t>10,76</t>
  </si>
  <si>
    <t>18,23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</si>
</sst>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  <numFmt numFmtId="167" formatCode="_-* #,##0.0000_-;\-* #,##0.0000_-;_-* &quot;-&quot;??_-;_-@_-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7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167" fontId="0" fillId="0" borderId="0" xfId="6" applyNumberFormat="1" applyFont="1" applyAlignment="1"/>
    <xf numFmtId="2" fontId="6" fillId="4" borderId="1" xfId="0" applyNumberFormat="1" applyFont="1" applyFill="1" applyBorder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</cellXfs>
  <cellStyles count="7">
    <cellStyle name="Euro" xfId="1"/>
    <cellStyle name="Millares" xfId="6" builtinId="3"/>
    <cellStyle name="Normal" xfId="0" builtinId="0"/>
    <cellStyle name="Normal_INF-216-2010-GART_Prepublicación_SF" xfId="2"/>
    <cellStyle name="Normal_INF-270-2010-GART_Fijación_SF" xfId="3"/>
    <cellStyle name="Normal_VAD Piura Abr2009" xfId="4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T67"/>
  <sheetViews>
    <sheetView showGridLines="0" zoomScale="80" zoomScaleNormal="80" workbookViewId="0">
      <selection activeCell="K8" sqref="K8:L8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3"/>
      <c r="N1" s="93"/>
      <c r="O1" s="93"/>
      <c r="P1" s="93"/>
      <c r="Q1" s="93"/>
      <c r="R1" s="93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45020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04/Abr/2023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4" t="s">
        <v>26</v>
      </c>
      <c r="F7" s="95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6" t="s">
        <v>48</v>
      </c>
      <c r="L8" s="96"/>
      <c r="M8" s="36"/>
    </row>
    <row r="9" spans="1:18">
      <c r="A9" s="87" t="s">
        <v>42</v>
      </c>
      <c r="B9" s="87" t="s">
        <v>33</v>
      </c>
      <c r="C9" s="62" t="s">
        <v>45</v>
      </c>
      <c r="D9" s="63">
        <v>7.75</v>
      </c>
      <c r="E9" s="64">
        <v>504.26</v>
      </c>
      <c r="F9" s="64">
        <v>100.84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88"/>
      <c r="B10" s="88"/>
      <c r="C10" s="62" t="s">
        <v>46</v>
      </c>
      <c r="D10" s="63">
        <v>10.36</v>
      </c>
      <c r="E10" s="64">
        <v>428.37</v>
      </c>
      <c r="F10" s="64">
        <v>85.66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88"/>
      <c r="B11" s="88"/>
      <c r="C11" s="62" t="s">
        <v>3</v>
      </c>
      <c r="D11" s="63">
        <v>16.920000000000002</v>
      </c>
      <c r="E11" s="64">
        <v>311.66000000000003</v>
      </c>
      <c r="F11" s="64">
        <v>62.32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88"/>
      <c r="B12" s="88"/>
      <c r="C12" s="62" t="s">
        <v>4</v>
      </c>
      <c r="D12" s="63">
        <v>25.37</v>
      </c>
      <c r="E12" s="64">
        <v>261.01</v>
      </c>
      <c r="F12" s="64">
        <v>52.19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88"/>
      <c r="B13" s="89"/>
      <c r="C13" s="62" t="s">
        <v>5</v>
      </c>
      <c r="D13" s="63">
        <v>33.83</v>
      </c>
      <c r="E13" s="64">
        <v>252.45</v>
      </c>
      <c r="F13" s="64">
        <v>73.349999999999994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88"/>
      <c r="B14" s="87" t="s">
        <v>17</v>
      </c>
      <c r="C14" s="62" t="s">
        <v>45</v>
      </c>
      <c r="D14" s="63">
        <v>8.06</v>
      </c>
      <c r="E14" s="64">
        <v>500.3</v>
      </c>
      <c r="F14" s="64">
        <v>100.04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88"/>
      <c r="B15" s="88"/>
      <c r="C15" s="62" t="s">
        <v>46</v>
      </c>
      <c r="D15" s="63">
        <v>10.77</v>
      </c>
      <c r="E15" s="64">
        <v>424.12</v>
      </c>
      <c r="F15" s="64">
        <v>84.81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88"/>
      <c r="B16" s="88"/>
      <c r="C16" s="62" t="s">
        <v>3</v>
      </c>
      <c r="D16" s="63">
        <v>17.59</v>
      </c>
      <c r="E16" s="64">
        <v>307.54000000000002</v>
      </c>
      <c r="F16" s="64">
        <v>61.5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88"/>
      <c r="B17" s="88"/>
      <c r="C17" s="62" t="s">
        <v>4</v>
      </c>
      <c r="D17" s="63">
        <v>26.39</v>
      </c>
      <c r="E17" s="64">
        <v>256.22000000000003</v>
      </c>
      <c r="F17" s="64">
        <v>51.24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88"/>
      <c r="B18" s="89"/>
      <c r="C18" s="62" t="s">
        <v>5</v>
      </c>
      <c r="D18" s="63">
        <v>35.18</v>
      </c>
      <c r="E18" s="64">
        <v>246.72</v>
      </c>
      <c r="F18" s="64">
        <v>78.400000000000006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88"/>
      <c r="B19" s="87" t="s">
        <v>34</v>
      </c>
      <c r="C19" s="62" t="s">
        <v>45</v>
      </c>
      <c r="D19" s="63">
        <v>6.46</v>
      </c>
      <c r="E19" s="64">
        <v>733.51</v>
      </c>
      <c r="F19" s="64">
        <v>146.68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88"/>
      <c r="B20" s="88"/>
      <c r="C20" s="62" t="s">
        <v>46</v>
      </c>
      <c r="D20" s="63">
        <v>8.6300000000000008</v>
      </c>
      <c r="E20" s="64">
        <v>627.20000000000005</v>
      </c>
      <c r="F20" s="64">
        <v>125.42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88"/>
      <c r="B21" s="88"/>
      <c r="C21" s="62" t="s">
        <v>3</v>
      </c>
      <c r="D21" s="63">
        <v>14.09</v>
      </c>
      <c r="E21" s="64">
        <v>451.41</v>
      </c>
      <c r="F21" s="64">
        <v>90.27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88"/>
      <c r="B22" s="88"/>
      <c r="C22" s="62" t="s">
        <v>4</v>
      </c>
      <c r="D22" s="63">
        <v>21.13</v>
      </c>
      <c r="E22" s="64">
        <v>378.28</v>
      </c>
      <c r="F22" s="64">
        <v>75.64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88"/>
      <c r="B23" s="89"/>
      <c r="C23" s="62" t="s">
        <v>5</v>
      </c>
      <c r="D23" s="63">
        <v>28.17</v>
      </c>
      <c r="E23" s="64">
        <v>387.09</v>
      </c>
      <c r="F23" s="64">
        <v>77.41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88"/>
      <c r="B24" s="87" t="s">
        <v>7</v>
      </c>
      <c r="C24" s="62" t="s">
        <v>45</v>
      </c>
      <c r="D24" s="63">
        <v>6.46</v>
      </c>
      <c r="E24" s="64">
        <v>783.75</v>
      </c>
      <c r="F24" s="64">
        <v>156.72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88"/>
      <c r="B25" s="88"/>
      <c r="C25" s="62" t="s">
        <v>46</v>
      </c>
      <c r="D25" s="63">
        <v>8.6300000000000008</v>
      </c>
      <c r="E25" s="64">
        <v>676.89</v>
      </c>
      <c r="F25" s="64">
        <v>135.36000000000001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88"/>
      <c r="B26" s="88"/>
      <c r="C26" s="62" t="s">
        <v>3</v>
      </c>
      <c r="D26" s="63">
        <v>14.09</v>
      </c>
      <c r="E26" s="64">
        <v>491.45</v>
      </c>
      <c r="F26" s="64">
        <v>98.27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88"/>
      <c r="B27" s="88"/>
      <c r="C27" s="62" t="s">
        <v>4</v>
      </c>
      <c r="D27" s="63">
        <v>21.13</v>
      </c>
      <c r="E27" s="64">
        <v>416.25</v>
      </c>
      <c r="F27" s="64">
        <v>83.24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89"/>
      <c r="B28" s="89"/>
      <c r="C28" s="62" t="s">
        <v>5</v>
      </c>
      <c r="D28" s="63">
        <v>28.17</v>
      </c>
      <c r="E28" s="64">
        <v>428.08</v>
      </c>
      <c r="F28" s="64">
        <v>85.6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88" t="s">
        <v>32</v>
      </c>
      <c r="B29" s="88" t="s">
        <v>33</v>
      </c>
      <c r="C29" s="62" t="s">
        <v>45</v>
      </c>
      <c r="D29" s="65">
        <v>7.75</v>
      </c>
      <c r="E29" s="64">
        <v>781.08</v>
      </c>
      <c r="F29" s="64">
        <v>156.19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88"/>
      <c r="B30" s="88"/>
      <c r="C30" s="62" t="s">
        <v>46</v>
      </c>
      <c r="D30" s="65">
        <v>10.36</v>
      </c>
      <c r="E30" s="64">
        <v>659.36</v>
      </c>
      <c r="F30" s="64">
        <v>131.85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88"/>
      <c r="B31" s="88"/>
      <c r="C31" s="62" t="s">
        <v>3</v>
      </c>
      <c r="D31" s="65">
        <v>16.920000000000002</v>
      </c>
      <c r="E31" s="64">
        <v>486.77</v>
      </c>
      <c r="F31" s="64">
        <v>97.34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88"/>
      <c r="B32" s="88"/>
      <c r="C32" s="62" t="s">
        <v>4</v>
      </c>
      <c r="D32" s="65">
        <v>25.37</v>
      </c>
      <c r="E32" s="64">
        <v>411.17</v>
      </c>
      <c r="F32" s="64">
        <v>82.22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88"/>
      <c r="B33" s="89"/>
      <c r="C33" s="62" t="s">
        <v>5</v>
      </c>
      <c r="D33" s="65">
        <v>33.83</v>
      </c>
      <c r="E33" s="64">
        <v>398.11</v>
      </c>
      <c r="F33" s="66">
        <v>115.67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88"/>
      <c r="B34" s="87" t="s">
        <v>17</v>
      </c>
      <c r="C34" s="62" t="s">
        <v>45</v>
      </c>
      <c r="D34" s="65">
        <v>8.06</v>
      </c>
      <c r="E34" s="64">
        <v>769.32</v>
      </c>
      <c r="F34" s="64">
        <v>153.84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88"/>
      <c r="B35" s="88"/>
      <c r="C35" s="62" t="s">
        <v>46</v>
      </c>
      <c r="D35" s="65">
        <v>10.77</v>
      </c>
      <c r="E35" s="64">
        <v>647.99</v>
      </c>
      <c r="F35" s="64">
        <v>129.58000000000001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88"/>
      <c r="B36" s="88"/>
      <c r="C36" s="62" t="s">
        <v>3</v>
      </c>
      <c r="D36" s="65">
        <v>17.59</v>
      </c>
      <c r="E36" s="64">
        <v>477.28</v>
      </c>
      <c r="F36" s="64">
        <v>95.44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88"/>
      <c r="B37" s="88"/>
      <c r="C37" s="62" t="s">
        <v>4</v>
      </c>
      <c r="D37" s="65">
        <v>26.39</v>
      </c>
      <c r="E37" s="64">
        <v>401.8</v>
      </c>
      <c r="F37" s="64">
        <v>80.349999999999994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88"/>
      <c r="B38" s="89"/>
      <c r="C38" s="62" t="s">
        <v>5</v>
      </c>
      <c r="D38" s="65">
        <v>35.18</v>
      </c>
      <c r="E38" s="64">
        <v>387.72</v>
      </c>
      <c r="F38" s="66">
        <v>123.2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88"/>
      <c r="B39" s="87" t="s">
        <v>34</v>
      </c>
      <c r="C39" s="62" t="s">
        <v>45</v>
      </c>
      <c r="D39" s="65">
        <v>6.46</v>
      </c>
      <c r="E39" s="64">
        <v>1074.82</v>
      </c>
      <c r="F39" s="64">
        <v>214.93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88"/>
      <c r="B40" s="88"/>
      <c r="C40" s="62" t="s">
        <v>46</v>
      </c>
      <c r="D40" s="65">
        <v>8.6300000000000008</v>
      </c>
      <c r="E40" s="64">
        <v>914.41</v>
      </c>
      <c r="F40" s="64">
        <v>182.85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91" t="s">
        <v>2</v>
      </c>
      <c r="Q40" s="91"/>
      <c r="R40" s="91"/>
      <c r="S40" s="91"/>
      <c r="T40" s="92"/>
    </row>
    <row r="41" spans="1:20">
      <c r="A41" s="88"/>
      <c r="B41" s="88"/>
      <c r="C41" s="62" t="s">
        <v>3</v>
      </c>
      <c r="D41" s="65">
        <v>14.09</v>
      </c>
      <c r="E41" s="64">
        <v>667.38</v>
      </c>
      <c r="F41" s="64">
        <v>133.44999999999999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88"/>
      <c r="B42" s="88"/>
      <c r="C42" s="62" t="s">
        <v>4</v>
      </c>
      <c r="D42" s="65">
        <v>21.13</v>
      </c>
      <c r="E42" s="64">
        <v>565.34</v>
      </c>
      <c r="F42" s="64">
        <v>113.05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88"/>
      <c r="B43" s="89"/>
      <c r="C43" s="62" t="s">
        <v>5</v>
      </c>
      <c r="D43" s="65">
        <v>28.17</v>
      </c>
      <c r="E43" s="64">
        <v>569.08000000000004</v>
      </c>
      <c r="F43" s="64">
        <v>113.8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88"/>
      <c r="B44" s="87" t="s">
        <v>7</v>
      </c>
      <c r="C44" s="62" t="s">
        <v>45</v>
      </c>
      <c r="D44" s="63">
        <v>6.46</v>
      </c>
      <c r="E44" s="64">
        <v>1162.69</v>
      </c>
      <c r="F44" s="64">
        <v>232.5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88"/>
      <c r="B45" s="88"/>
      <c r="C45" s="62" t="s">
        <v>46</v>
      </c>
      <c r="D45" s="63">
        <v>8.6300000000000008</v>
      </c>
      <c r="E45" s="64">
        <v>995.75</v>
      </c>
      <c r="F45" s="64">
        <v>199.12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88"/>
      <c r="B46" s="88"/>
      <c r="C46" s="62" t="s">
        <v>3</v>
      </c>
      <c r="D46" s="63">
        <v>14.09</v>
      </c>
      <c r="E46" s="64">
        <v>733.62</v>
      </c>
      <c r="F46" s="64">
        <v>146.69999999999999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88"/>
      <c r="B47" s="88"/>
      <c r="C47" s="62" t="s">
        <v>4</v>
      </c>
      <c r="D47" s="63">
        <v>21.13</v>
      </c>
      <c r="E47" s="64">
        <v>625.98</v>
      </c>
      <c r="F47" s="64">
        <v>125.18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89"/>
      <c r="B48" s="89"/>
      <c r="C48" s="62" t="s">
        <v>5</v>
      </c>
      <c r="D48" s="63">
        <v>28.17</v>
      </c>
      <c r="E48" s="64">
        <v>631.86</v>
      </c>
      <c r="F48" s="64">
        <v>126.35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90" t="s">
        <v>2</v>
      </c>
      <c r="Q51" s="91"/>
      <c r="R51" s="91"/>
      <c r="S51" s="91"/>
      <c r="T51" s="92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04/Abr/2023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 t="s">
        <v>62</v>
      </c>
      <c r="C55" s="73" t="s">
        <v>63</v>
      </c>
      <c r="D55" s="73" t="s">
        <v>64</v>
      </c>
      <c r="E55" s="73" t="s">
        <v>64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 t="s">
        <v>65</v>
      </c>
      <c r="C56" s="73" t="s">
        <v>66</v>
      </c>
      <c r="D56" s="73" t="s">
        <v>67</v>
      </c>
      <c r="E56" s="73" t="s">
        <v>67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90" t="s">
        <v>2</v>
      </c>
      <c r="Q63" s="91"/>
      <c r="R63" s="91"/>
      <c r="S63" s="91"/>
      <c r="T63" s="92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P63:T63"/>
    <mergeCell ref="P40:T40"/>
    <mergeCell ref="P51:T51"/>
    <mergeCell ref="Q1:R1"/>
    <mergeCell ref="E7:F7"/>
    <mergeCell ref="O1:P1"/>
    <mergeCell ref="M1:N1"/>
    <mergeCell ref="K8:L8"/>
    <mergeCell ref="A29:A48"/>
    <mergeCell ref="B29:B33"/>
    <mergeCell ref="B34:B38"/>
    <mergeCell ref="B39:B43"/>
    <mergeCell ref="B44:B48"/>
    <mergeCell ref="A9:A28"/>
    <mergeCell ref="B9:B13"/>
    <mergeCell ref="B14:B18"/>
    <mergeCell ref="B19:B23"/>
    <mergeCell ref="B24:B2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showGridLines="0" tabSelected="1" zoomScaleNormal="100" workbookViewId="0">
      <selection activeCell="J9" sqref="J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3.4500000000000003E-2</v>
      </c>
      <c r="J5" t="s">
        <v>61</v>
      </c>
    </row>
    <row r="6" spans="1:10">
      <c r="A6" s="58" t="str">
        <f>+PliegoRural!A6</f>
        <v>Vigente a partir del 04/Abr/2023</v>
      </c>
      <c r="B6" s="56"/>
      <c r="C6" s="56"/>
      <c r="D6" s="56"/>
      <c r="E6" s="56"/>
      <c r="F6" s="56"/>
      <c r="H6" s="85" t="s">
        <v>57</v>
      </c>
      <c r="I6" s="84">
        <f>1-I5</f>
        <v>0.96550000000000002</v>
      </c>
    </row>
    <row r="7" spans="1:10" ht="42" customHeight="1">
      <c r="A7" s="56"/>
      <c r="B7" s="56"/>
      <c r="C7" s="56"/>
      <c r="D7" s="56"/>
      <c r="E7" s="94" t="s">
        <v>26</v>
      </c>
      <c r="F7" s="95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87" t="s">
        <v>53</v>
      </c>
      <c r="B9" s="87" t="s">
        <v>33</v>
      </c>
      <c r="C9" s="62" t="s">
        <v>45</v>
      </c>
      <c r="D9" s="63">
        <f>+PliegoRural!D9</f>
        <v>7.75</v>
      </c>
      <c r="E9" s="64">
        <f>+PliegoRural!E9*$I$6+PliegoRural!E29*$I$5</f>
        <v>513.81029000000001</v>
      </c>
      <c r="F9" s="64">
        <f>+PliegoRural!F9*$I$6+PliegoRural!F29*$I$5</f>
        <v>102.74957500000001</v>
      </c>
    </row>
    <row r="10" spans="1:10">
      <c r="A10" s="88"/>
      <c r="B10" s="88"/>
      <c r="C10" s="62" t="s">
        <v>46</v>
      </c>
      <c r="D10" s="63">
        <f>+PliegoRural!D10</f>
        <v>10.36</v>
      </c>
      <c r="E10" s="64">
        <f>+PliegoRural!E10*$I$6+PliegoRural!E30*$I$5</f>
        <v>436.33915500000006</v>
      </c>
      <c r="F10" s="64">
        <f>+PliegoRural!F10*$I$6+PliegoRural!F30*$I$5</f>
        <v>87.253554999999992</v>
      </c>
      <c r="G10">
        <f>+E10*D10/100</f>
        <v>45.204736458000006</v>
      </c>
      <c r="H10" s="86">
        <f>+G10/3.82</f>
        <v>11.833700643455499</v>
      </c>
    </row>
    <row r="11" spans="1:10">
      <c r="A11" s="88"/>
      <c r="B11" s="88"/>
      <c r="C11" s="62" t="s">
        <v>3</v>
      </c>
      <c r="D11" s="63">
        <f>+PliegoRural!D11</f>
        <v>16.920000000000002</v>
      </c>
      <c r="E11" s="64">
        <f>+PliegoRural!E11*$I$6+PliegoRural!E31*$I$5</f>
        <v>317.70129500000002</v>
      </c>
      <c r="F11" s="64">
        <f>+PliegoRural!F11*$I$6+PliegoRural!F31*$I$5</f>
        <v>63.528190000000002</v>
      </c>
      <c r="H11" s="86"/>
    </row>
    <row r="12" spans="1:10">
      <c r="A12" s="88"/>
      <c r="B12" s="88"/>
      <c r="C12" s="62" t="s">
        <v>4</v>
      </c>
      <c r="D12" s="63">
        <f>+PliegoRural!D12</f>
        <v>25.37</v>
      </c>
      <c r="E12" s="64">
        <f>+PliegoRural!E12*$I$6+PliegoRural!E32*$I$5</f>
        <v>266.19051999999999</v>
      </c>
      <c r="F12" s="64">
        <f>+PliegoRural!F12*$I$6+PliegoRural!F32*$I$5</f>
        <v>53.226035000000003</v>
      </c>
      <c r="H12" s="86"/>
    </row>
    <row r="13" spans="1:10">
      <c r="A13" s="88"/>
      <c r="B13" s="89"/>
      <c r="C13" s="62" t="s">
        <v>5</v>
      </c>
      <c r="D13" s="63">
        <f>+PliegoRural!D13</f>
        <v>33.83</v>
      </c>
      <c r="E13" s="64">
        <f>+PliegoRural!E13*$I$6+PliegoRural!E33*$I$5</f>
        <v>257.47527000000002</v>
      </c>
      <c r="F13" s="64">
        <f>+PliegoRural!F13*$I$6+PliegoRural!F33*$I$5</f>
        <v>74.810040000000001</v>
      </c>
      <c r="H13" s="86"/>
    </row>
    <row r="14" spans="1:10">
      <c r="A14" s="88"/>
      <c r="B14" s="87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509.58119000000005</v>
      </c>
      <c r="F14" s="64">
        <f>+PliegoRural!F14*$I$6+PliegoRural!F34*$I$5</f>
        <v>101.8961</v>
      </c>
      <c r="G14">
        <f>+E14*D14/100</f>
        <v>41.072243914000012</v>
      </c>
      <c r="H14" s="86">
        <f>+G14/3.82</f>
        <v>10.751896312565449</v>
      </c>
    </row>
    <row r="15" spans="1:10">
      <c r="A15" s="88"/>
      <c r="B15" s="88"/>
      <c r="C15" s="62" t="s">
        <v>46</v>
      </c>
      <c r="D15" s="63">
        <f>+PliegoRural!D15</f>
        <v>10.77</v>
      </c>
      <c r="E15" s="64">
        <f>+PliegoRural!E15*$I$6+PliegoRural!E35*$I$5</f>
        <v>431.84351500000002</v>
      </c>
      <c r="F15" s="64">
        <f>+PliegoRural!F15*$I$6+PliegoRural!F35*$I$5</f>
        <v>86.354565000000008</v>
      </c>
      <c r="G15">
        <f>+E15*D15/100</f>
        <v>46.509546565500003</v>
      </c>
      <c r="H15" s="86">
        <f>+G15/3.82</f>
        <v>12.175273970026179</v>
      </c>
    </row>
    <row r="16" spans="1:10">
      <c r="A16" s="88"/>
      <c r="B16" s="88"/>
      <c r="C16" s="62" t="s">
        <v>3</v>
      </c>
      <c r="D16" s="63">
        <f>+PliegoRural!D16</f>
        <v>17.59</v>
      </c>
      <c r="E16" s="64">
        <f>+PliegoRural!E16*$I$6+PliegoRural!E36*$I$5</f>
        <v>313.39603000000005</v>
      </c>
      <c r="F16" s="64">
        <f>+PliegoRural!F16*$I$6+PliegoRural!F36*$I$5</f>
        <v>62.670929999999998</v>
      </c>
      <c r="H16" s="86"/>
    </row>
    <row r="17" spans="1:8">
      <c r="A17" s="88"/>
      <c r="B17" s="88"/>
      <c r="C17" s="62" t="s">
        <v>4</v>
      </c>
      <c r="D17" s="63">
        <f>+PliegoRural!D17</f>
        <v>26.39</v>
      </c>
      <c r="E17" s="64">
        <f>+PliegoRural!E17*$I$6+PliegoRural!E37*$I$5</f>
        <v>261.24251000000004</v>
      </c>
      <c r="F17" s="64">
        <f>+PliegoRural!F17*$I$6+PliegoRural!F37*$I$5</f>
        <v>52.244295000000001</v>
      </c>
      <c r="H17" s="86"/>
    </row>
    <row r="18" spans="1:8">
      <c r="A18" s="88"/>
      <c r="B18" s="89"/>
      <c r="C18" s="62" t="s">
        <v>5</v>
      </c>
      <c r="D18" s="63">
        <f>+PliegoRural!D18</f>
        <v>35.18</v>
      </c>
      <c r="E18" s="64">
        <f>+PliegoRural!E18*$I$6+PliegoRural!E38*$I$5</f>
        <v>251.58449999999999</v>
      </c>
      <c r="F18" s="64">
        <f>+PliegoRural!F18*$I$6+PliegoRural!F38*$I$5</f>
        <v>79.945600000000013</v>
      </c>
      <c r="H18" s="86"/>
    </row>
    <row r="19" spans="1:8">
      <c r="A19" s="88"/>
      <c r="B19" s="87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745.28519499999993</v>
      </c>
      <c r="F19" s="64">
        <f>+PliegoRural!F19*$I$6+PliegoRural!F39*$I$5</f>
        <v>149.03462500000001</v>
      </c>
      <c r="G19">
        <f>+E19*D19/100</f>
        <v>48.145423596999997</v>
      </c>
      <c r="H19" s="86">
        <f>+G19/3.82</f>
        <v>12.603514030628272</v>
      </c>
    </row>
    <row r="20" spans="1:8">
      <c r="A20" s="88"/>
      <c r="B20" s="88"/>
      <c r="C20" s="62" t="s">
        <v>46</v>
      </c>
      <c r="D20" s="63">
        <f>+PliegoRural!D20</f>
        <v>8.6300000000000008</v>
      </c>
      <c r="E20" s="64">
        <f>+PliegoRural!E20*$I$6+PliegoRural!E40*$I$5</f>
        <v>637.10874500000011</v>
      </c>
      <c r="F20" s="64">
        <f>+PliegoRural!F20*$I$6+PliegoRural!F40*$I$5</f>
        <v>127.401335</v>
      </c>
      <c r="G20">
        <f>+E20*D20/100</f>
        <v>54.98248469350002</v>
      </c>
      <c r="H20" s="86">
        <f>+G20/3.82</f>
        <v>14.393320600392675</v>
      </c>
    </row>
    <row r="21" spans="1:8">
      <c r="A21" s="88"/>
      <c r="B21" s="88"/>
      <c r="C21" s="62" t="s">
        <v>3</v>
      </c>
      <c r="D21" s="63">
        <f>+PliegoRural!D21</f>
        <v>14.09</v>
      </c>
      <c r="E21" s="64">
        <f>+PliegoRural!E21*$I$6+PliegoRural!E41*$I$5</f>
        <v>458.86096500000002</v>
      </c>
      <c r="F21" s="64">
        <f>+PliegoRural!F21*$I$6+PliegoRural!F41*$I$5</f>
        <v>91.759710000000013</v>
      </c>
    </row>
    <row r="22" spans="1:8">
      <c r="A22" s="88"/>
      <c r="B22" s="88"/>
      <c r="C22" s="62" t="s">
        <v>4</v>
      </c>
      <c r="D22" s="63">
        <f>+PliegoRural!D22</f>
        <v>21.13</v>
      </c>
      <c r="E22" s="64">
        <f>+PliegoRural!E22*$I$6+PliegoRural!E42*$I$5</f>
        <v>384.73356999999999</v>
      </c>
      <c r="F22" s="64">
        <f>+PliegoRural!F22*$I$6+PliegoRural!F42*$I$5</f>
        <v>76.930645000000013</v>
      </c>
    </row>
    <row r="23" spans="1:8">
      <c r="A23" s="88"/>
      <c r="B23" s="89"/>
      <c r="C23" s="62" t="s">
        <v>5</v>
      </c>
      <c r="D23" s="63">
        <f>+PliegoRural!D23</f>
        <v>28.17</v>
      </c>
      <c r="E23" s="64">
        <f>+PliegoRural!E23*$I$6+PliegoRural!E43*$I$5</f>
        <v>393.36865499999999</v>
      </c>
      <c r="F23" s="64">
        <f>+PliegoRural!F23*$I$6+PliegoRural!F43*$I$5</f>
        <v>78.665455000000009</v>
      </c>
    </row>
    <row r="24" spans="1:8">
      <c r="A24" s="88"/>
      <c r="B24" s="87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796.82343000000003</v>
      </c>
      <c r="F24" s="64">
        <f>+PliegoRural!F24*$I$6+PliegoRural!F44*$I$5</f>
        <v>159.33441000000002</v>
      </c>
    </row>
    <row r="25" spans="1:8">
      <c r="A25" s="88"/>
      <c r="B25" s="88"/>
      <c r="C25" s="62" t="s">
        <v>46</v>
      </c>
      <c r="D25" s="63">
        <f>+PliegoRural!D25</f>
        <v>8.6300000000000008</v>
      </c>
      <c r="E25" s="64">
        <f>+PliegoRural!E25*$I$6+PliegoRural!E45*$I$5</f>
        <v>687.89067</v>
      </c>
      <c r="F25" s="64">
        <f>+PliegoRural!F25*$I$6+PliegoRural!F45*$I$5</f>
        <v>137.55972000000003</v>
      </c>
    </row>
    <row r="26" spans="1:8">
      <c r="A26" s="88"/>
      <c r="B26" s="88"/>
      <c r="C26" s="62" t="s">
        <v>3</v>
      </c>
      <c r="D26" s="63">
        <f>+PliegoRural!D26</f>
        <v>14.09</v>
      </c>
      <c r="E26" s="64">
        <f>+PliegoRural!E26*$I$6+PliegoRural!E46*$I$5</f>
        <v>499.80486500000001</v>
      </c>
      <c r="F26" s="64">
        <f>+PliegoRural!F26*$I$6+PliegoRural!F46*$I$5</f>
        <v>99.940834999999993</v>
      </c>
    </row>
    <row r="27" spans="1:8">
      <c r="A27" s="88"/>
      <c r="B27" s="88"/>
      <c r="C27" s="62" t="s">
        <v>4</v>
      </c>
      <c r="D27" s="63">
        <f>+PliegoRural!D27</f>
        <v>21.13</v>
      </c>
      <c r="E27" s="64">
        <f>+PliegoRural!E27*$I$6+PliegoRural!E47*$I$5</f>
        <v>423.48568500000005</v>
      </c>
      <c r="F27" s="64">
        <f>+PliegoRural!F27*$I$6+PliegoRural!F47*$I$5</f>
        <v>84.68692999999999</v>
      </c>
    </row>
    <row r="28" spans="1:8">
      <c r="A28" s="89"/>
      <c r="B28" s="89"/>
      <c r="C28" s="62" t="s">
        <v>5</v>
      </c>
      <c r="D28" s="63">
        <f>+PliegoRural!D28</f>
        <v>28.17</v>
      </c>
      <c r="E28" s="64">
        <f>+PliegoRural!E28*$I$6+PliegoRural!E48*$I$5</f>
        <v>435.11041</v>
      </c>
      <c r="F28" s="64">
        <f>+PliegoRural!F28*$I$6+PliegoRural!F48*$I$5</f>
        <v>87.005875000000003</v>
      </c>
    </row>
    <row r="29" spans="1:8" hidden="1">
      <c r="A29" s="88"/>
      <c r="B29" s="88"/>
      <c r="C29" s="62"/>
      <c r="D29" s="65"/>
      <c r="E29" s="64"/>
      <c r="F29" s="64"/>
    </row>
    <row r="30" spans="1:8" hidden="1">
      <c r="A30" s="88"/>
      <c r="B30" s="88"/>
      <c r="C30" s="62"/>
      <c r="D30" s="65"/>
      <c r="E30" s="64"/>
      <c r="F30" s="64"/>
    </row>
    <row r="31" spans="1:8" hidden="1">
      <c r="A31" s="88"/>
      <c r="B31" s="88"/>
      <c r="C31" s="62"/>
      <c r="D31" s="65"/>
      <c r="E31" s="64"/>
      <c r="F31" s="64"/>
    </row>
    <row r="32" spans="1:8" hidden="1">
      <c r="A32" s="88"/>
      <c r="B32" s="88"/>
      <c r="C32" s="62"/>
      <c r="D32" s="65"/>
      <c r="E32" s="64"/>
      <c r="F32" s="64"/>
    </row>
    <row r="33" spans="1:6" hidden="1">
      <c r="A33" s="88"/>
      <c r="B33" s="89"/>
      <c r="C33" s="62"/>
      <c r="D33" s="65"/>
      <c r="E33" s="64"/>
      <c r="F33" s="66"/>
    </row>
    <row r="34" spans="1:6" hidden="1">
      <c r="A34" s="88"/>
      <c r="B34" s="87"/>
      <c r="C34" s="62"/>
      <c r="D34" s="65"/>
      <c r="E34" s="64"/>
      <c r="F34" s="64"/>
    </row>
    <row r="35" spans="1:6" hidden="1">
      <c r="A35" s="88"/>
      <c r="B35" s="88"/>
      <c r="C35" s="62"/>
      <c r="D35" s="65"/>
      <c r="E35" s="64"/>
      <c r="F35" s="64"/>
    </row>
    <row r="36" spans="1:6" hidden="1">
      <c r="A36" s="88"/>
      <c r="B36" s="88"/>
      <c r="C36" s="62"/>
      <c r="D36" s="65"/>
      <c r="E36" s="64"/>
      <c r="F36" s="64"/>
    </row>
    <row r="37" spans="1:6" hidden="1">
      <c r="A37" s="88"/>
      <c r="B37" s="88"/>
      <c r="C37" s="62"/>
      <c r="D37" s="65"/>
      <c r="E37" s="64"/>
      <c r="F37" s="64"/>
    </row>
    <row r="38" spans="1:6" hidden="1">
      <c r="A38" s="88"/>
      <c r="B38" s="89"/>
      <c r="C38" s="62"/>
      <c r="D38" s="65"/>
      <c r="E38" s="64"/>
      <c r="F38" s="66"/>
    </row>
    <row r="39" spans="1:6" hidden="1">
      <c r="A39" s="88"/>
      <c r="B39" s="87"/>
      <c r="C39" s="62"/>
      <c r="D39" s="65"/>
      <c r="E39" s="64"/>
      <c r="F39" s="64"/>
    </row>
    <row r="40" spans="1:6" hidden="1">
      <c r="A40" s="88"/>
      <c r="B40" s="88"/>
      <c r="C40" s="62"/>
      <c r="D40" s="65"/>
      <c r="E40" s="64"/>
      <c r="F40" s="64"/>
    </row>
    <row r="41" spans="1:6" hidden="1">
      <c r="A41" s="88"/>
      <c r="B41" s="88"/>
      <c r="C41" s="62"/>
      <c r="D41" s="65"/>
      <c r="E41" s="64"/>
      <c r="F41" s="64"/>
    </row>
    <row r="42" spans="1:6" hidden="1">
      <c r="A42" s="88"/>
      <c r="B42" s="88"/>
      <c r="C42" s="62"/>
      <c r="D42" s="65"/>
      <c r="E42" s="64"/>
      <c r="F42" s="64"/>
    </row>
    <row r="43" spans="1:6" hidden="1">
      <c r="A43" s="88"/>
      <c r="B43" s="89"/>
      <c r="C43" s="62"/>
      <c r="D43" s="65"/>
      <c r="E43" s="64"/>
      <c r="F43" s="64"/>
    </row>
    <row r="44" spans="1:6" hidden="1">
      <c r="A44" s="88"/>
      <c r="B44" s="87"/>
      <c r="C44" s="62"/>
      <c r="D44" s="63"/>
      <c r="E44" s="64"/>
      <c r="F44" s="64"/>
    </row>
    <row r="45" spans="1:6" hidden="1">
      <c r="A45" s="88"/>
      <c r="B45" s="88"/>
      <c r="C45" s="62"/>
      <c r="D45" s="63"/>
      <c r="E45" s="64"/>
      <c r="F45" s="64"/>
    </row>
    <row r="46" spans="1:6" hidden="1">
      <c r="A46" s="88"/>
      <c r="B46" s="88"/>
      <c r="C46" s="62"/>
      <c r="D46" s="63"/>
      <c r="E46" s="64"/>
      <c r="F46" s="64"/>
    </row>
    <row r="47" spans="1:6" hidden="1">
      <c r="A47" s="88"/>
      <c r="B47" s="88"/>
      <c r="C47" s="62"/>
      <c r="D47" s="63"/>
      <c r="E47" s="64"/>
      <c r="F47" s="64"/>
    </row>
    <row r="48" spans="1:6" hidden="1">
      <c r="A48" s="89"/>
      <c r="B48" s="89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04/Abr/2023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 t="str">
        <f>+PliegoRural!B55</f>
        <v>5,68</v>
      </c>
      <c r="C55" s="73" t="str">
        <f>+PliegoRural!C55</f>
        <v>8,60</v>
      </c>
      <c r="D55" s="73" t="str">
        <f>+PliegoRural!D55</f>
        <v>14,16</v>
      </c>
      <c r="E55" s="73" t="str">
        <f>+PliegoRural!E55</f>
        <v>14,16</v>
      </c>
      <c r="F55" s="68"/>
    </row>
    <row r="56" spans="1:6">
      <c r="A56" s="72" t="s">
        <v>21</v>
      </c>
      <c r="B56" s="73" t="str">
        <f>+PliegoRural!B56</f>
        <v>8,44</v>
      </c>
      <c r="C56" s="73" t="str">
        <f>+PliegoRural!C56</f>
        <v>10,76</v>
      </c>
      <c r="D56" s="73" t="str">
        <f>+PliegoRural!D56</f>
        <v>18,23</v>
      </c>
      <c r="E56" s="73" t="str">
        <f>+PliegoRural!E56</f>
        <v>18,23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zoomScaleNormal="100" workbookViewId="0">
      <selection activeCell="F5" sqref="F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04/Abr/2023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4" t="s">
        <v>26</v>
      </c>
      <c r="F7" s="95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87" t="s">
        <v>60</v>
      </c>
      <c r="B9" s="87" t="s">
        <v>33</v>
      </c>
      <c r="C9" s="62" t="s">
        <v>45</v>
      </c>
      <c r="D9" s="63">
        <f>+PliegoRural!D9</f>
        <v>7.75</v>
      </c>
      <c r="E9" s="64">
        <f>+PliegoRural!E9*$I$6+PliegoRural!E29*$I$5</f>
        <v>531.94200000000001</v>
      </c>
      <c r="F9" s="64">
        <f>+PliegoRural!F9*$I$6+PliegoRural!F29*$I$5</f>
        <v>106.375</v>
      </c>
    </row>
    <row r="10" spans="1:9">
      <c r="A10" s="88"/>
      <c r="B10" s="88"/>
      <c r="C10" s="62" t="s">
        <v>46</v>
      </c>
      <c r="D10" s="63">
        <f>+PliegoRural!D10</f>
        <v>10.36</v>
      </c>
      <c r="E10" s="64">
        <f>+PliegoRural!E10*$I$6+PliegoRural!E30*$I$5</f>
        <v>451.46900000000005</v>
      </c>
      <c r="F10" s="64">
        <f>+PliegoRural!F10*$I$6+PliegoRural!F30*$I$5</f>
        <v>90.278999999999996</v>
      </c>
    </row>
    <row r="11" spans="1:9">
      <c r="A11" s="88"/>
      <c r="B11" s="88"/>
      <c r="C11" s="62" t="s">
        <v>3</v>
      </c>
      <c r="D11" s="63">
        <f>+PliegoRural!D11</f>
        <v>16.920000000000002</v>
      </c>
      <c r="E11" s="64">
        <f>+PliegoRural!E11*$I$6+PliegoRural!E31*$I$5</f>
        <v>329.17100000000005</v>
      </c>
      <c r="F11" s="64">
        <f>+PliegoRural!F11*$I$6+PliegoRural!F31*$I$5</f>
        <v>65.822000000000003</v>
      </c>
    </row>
    <row r="12" spans="1:9">
      <c r="A12" s="88"/>
      <c r="B12" s="88"/>
      <c r="C12" s="62" t="s">
        <v>4</v>
      </c>
      <c r="D12" s="63">
        <f>+PliegoRural!D12</f>
        <v>25.37</v>
      </c>
      <c r="E12" s="64">
        <f>+PliegoRural!E12*$I$6+PliegoRural!E32*$I$5</f>
        <v>276.02600000000001</v>
      </c>
      <c r="F12" s="64">
        <f>+PliegoRural!F12*$I$6+PliegoRural!F32*$I$5</f>
        <v>55.192999999999998</v>
      </c>
    </row>
    <row r="13" spans="1:9">
      <c r="A13" s="88"/>
      <c r="B13" s="89"/>
      <c r="C13" s="62" t="s">
        <v>5</v>
      </c>
      <c r="D13" s="63">
        <f>+PliegoRural!D13</f>
        <v>33.83</v>
      </c>
      <c r="E13" s="64">
        <f>+PliegoRural!E13*$I$6+PliegoRural!E33*$I$5</f>
        <v>267.01599999999996</v>
      </c>
      <c r="F13" s="64">
        <f>+PliegoRural!F13*$I$6+PliegoRural!F33*$I$5</f>
        <v>77.581999999999994</v>
      </c>
    </row>
    <row r="14" spans="1:9">
      <c r="A14" s="88"/>
      <c r="B14" s="87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527.202</v>
      </c>
      <c r="F14" s="64">
        <f>+PliegoRural!F14*$I$6+PliegoRural!F34*$I$5</f>
        <v>105.42</v>
      </c>
    </row>
    <row r="15" spans="1:9">
      <c r="A15" s="88"/>
      <c r="B15" s="88"/>
      <c r="C15" s="62" t="s">
        <v>46</v>
      </c>
      <c r="D15" s="63">
        <f>+PliegoRural!D15</f>
        <v>10.77</v>
      </c>
      <c r="E15" s="64">
        <f>+PliegoRural!E15*$I$6+PliegoRural!E35*$I$5</f>
        <v>446.50700000000006</v>
      </c>
      <c r="F15" s="64">
        <f>+PliegoRural!F15*$I$6+PliegoRural!F35*$I$5</f>
        <v>89.287000000000006</v>
      </c>
    </row>
    <row r="16" spans="1:9">
      <c r="A16" s="88"/>
      <c r="B16" s="88"/>
      <c r="C16" s="62" t="s">
        <v>3</v>
      </c>
      <c r="D16" s="63">
        <f>+PliegoRural!D16</f>
        <v>17.59</v>
      </c>
      <c r="E16" s="64">
        <f>+PliegoRural!E16*$I$6+PliegoRural!E36*$I$5</f>
        <v>324.51400000000001</v>
      </c>
      <c r="F16" s="64">
        <f>+PliegoRural!F16*$I$6+PliegoRural!F36*$I$5</f>
        <v>64.894000000000005</v>
      </c>
    </row>
    <row r="17" spans="1:6">
      <c r="A17" s="88"/>
      <c r="B17" s="88"/>
      <c r="C17" s="62" t="s">
        <v>4</v>
      </c>
      <c r="D17" s="63">
        <f>+PliegoRural!D17</f>
        <v>26.39</v>
      </c>
      <c r="E17" s="64">
        <f>+PliegoRural!E17*$I$6+PliegoRural!E37*$I$5</f>
        <v>270.77800000000002</v>
      </c>
      <c r="F17" s="64">
        <f>+PliegoRural!F17*$I$6+PliegoRural!F37*$I$5</f>
        <v>54.150999999999996</v>
      </c>
    </row>
    <row r="18" spans="1:6">
      <c r="A18" s="88"/>
      <c r="B18" s="89"/>
      <c r="C18" s="62" t="s">
        <v>5</v>
      </c>
      <c r="D18" s="63">
        <f>+PliegoRural!D18</f>
        <v>35.18</v>
      </c>
      <c r="E18" s="64">
        <f>+PliegoRural!E18*$I$6+PliegoRural!E38*$I$5</f>
        <v>260.82</v>
      </c>
      <c r="F18" s="64">
        <f>+PliegoRural!F18*$I$6+PliegoRural!F38*$I$5</f>
        <v>82.88</v>
      </c>
    </row>
    <row r="19" spans="1:6">
      <c r="A19" s="88"/>
      <c r="B19" s="87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767.64099999999996</v>
      </c>
      <c r="F19" s="64">
        <f>+PliegoRural!F19*$I$6+PliegoRural!F39*$I$5</f>
        <v>153.505</v>
      </c>
    </row>
    <row r="20" spans="1:6">
      <c r="A20" s="88"/>
      <c r="B20" s="88"/>
      <c r="C20" s="62" t="s">
        <v>46</v>
      </c>
      <c r="D20" s="63">
        <f>+PliegoRural!D20</f>
        <v>8.6300000000000008</v>
      </c>
      <c r="E20" s="64">
        <f>+PliegoRural!E20*$I$6+PliegoRural!E40*$I$5</f>
        <v>655.92100000000005</v>
      </c>
      <c r="F20" s="64">
        <f>+PliegoRural!F20*$I$6+PliegoRural!F40*$I$5</f>
        <v>131.16300000000001</v>
      </c>
    </row>
    <row r="21" spans="1:6">
      <c r="A21" s="88"/>
      <c r="B21" s="88"/>
      <c r="C21" s="62" t="s">
        <v>3</v>
      </c>
      <c r="D21" s="63">
        <f>+PliegoRural!D21</f>
        <v>14.09</v>
      </c>
      <c r="E21" s="64">
        <f>+PliegoRural!E21*$I$6+PliegoRural!E41*$I$5</f>
        <v>473.00700000000001</v>
      </c>
      <c r="F21" s="64">
        <f>+PliegoRural!F21*$I$6+PliegoRural!F41*$I$5</f>
        <v>94.587999999999994</v>
      </c>
    </row>
    <row r="22" spans="1:6">
      <c r="A22" s="88"/>
      <c r="B22" s="88"/>
      <c r="C22" s="62" t="s">
        <v>4</v>
      </c>
      <c r="D22" s="63">
        <f>+PliegoRural!D22</f>
        <v>21.13</v>
      </c>
      <c r="E22" s="64">
        <f>+PliegoRural!E22*$I$6+PliegoRural!E42*$I$5</f>
        <v>396.98599999999999</v>
      </c>
      <c r="F22" s="64">
        <f>+PliegoRural!F22*$I$6+PliegoRural!F42*$I$5</f>
        <v>79.381</v>
      </c>
    </row>
    <row r="23" spans="1:6">
      <c r="A23" s="88"/>
      <c r="B23" s="89"/>
      <c r="C23" s="62" t="s">
        <v>5</v>
      </c>
      <c r="D23" s="63">
        <f>+PliegoRural!D23</f>
        <v>28.17</v>
      </c>
      <c r="E23" s="64">
        <f>+PliegoRural!E23*$I$6+PliegoRural!E43*$I$5</f>
        <v>405.28899999999999</v>
      </c>
      <c r="F23" s="64">
        <f>+PliegoRural!F23*$I$6+PliegoRural!F43*$I$5</f>
        <v>81.048999999999992</v>
      </c>
    </row>
    <row r="24" spans="1:6">
      <c r="A24" s="88"/>
      <c r="B24" s="87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821.64400000000001</v>
      </c>
      <c r="F24" s="64">
        <f>+PliegoRural!F24*$I$6+PliegoRural!F44*$I$5</f>
        <v>164.298</v>
      </c>
    </row>
    <row r="25" spans="1:6">
      <c r="A25" s="88"/>
      <c r="B25" s="88"/>
      <c r="C25" s="62" t="s">
        <v>46</v>
      </c>
      <c r="D25" s="63">
        <f>+PliegoRural!D25</f>
        <v>8.6300000000000008</v>
      </c>
      <c r="E25" s="64">
        <f>+PliegoRural!E25*$I$6+PliegoRural!E45*$I$5</f>
        <v>708.77600000000007</v>
      </c>
      <c r="F25" s="64">
        <f>+PliegoRural!F25*$I$6+PliegoRural!F45*$I$5</f>
        <v>141.73600000000002</v>
      </c>
    </row>
    <row r="26" spans="1:6">
      <c r="A26" s="88"/>
      <c r="B26" s="88"/>
      <c r="C26" s="62" t="s">
        <v>3</v>
      </c>
      <c r="D26" s="63">
        <f>+PliegoRural!D26</f>
        <v>14.09</v>
      </c>
      <c r="E26" s="64">
        <f>+PliegoRural!E26*$I$6+PliegoRural!E46*$I$5</f>
        <v>515.66700000000003</v>
      </c>
      <c r="F26" s="64">
        <f>+PliegoRural!F26*$I$6+PliegoRural!F46*$I$5</f>
        <v>103.113</v>
      </c>
    </row>
    <row r="27" spans="1:6">
      <c r="A27" s="88"/>
      <c r="B27" s="88"/>
      <c r="C27" s="62" t="s">
        <v>4</v>
      </c>
      <c r="D27" s="63">
        <f>+PliegoRural!D27</f>
        <v>21.13</v>
      </c>
      <c r="E27" s="64">
        <f>+PliegoRural!E27*$I$6+PliegoRural!E47*$I$5</f>
        <v>437.22300000000001</v>
      </c>
      <c r="F27" s="64">
        <f>+PliegoRural!F27*$I$6+PliegoRural!F47*$I$5</f>
        <v>87.433999999999997</v>
      </c>
    </row>
    <row r="28" spans="1:6">
      <c r="A28" s="89"/>
      <c r="B28" s="89"/>
      <c r="C28" s="62" t="s">
        <v>5</v>
      </c>
      <c r="D28" s="63">
        <f>+PliegoRural!D28</f>
        <v>28.17</v>
      </c>
      <c r="E28" s="64">
        <f>+PliegoRural!E28*$I$6+PliegoRural!E48*$I$5</f>
        <v>448.45799999999997</v>
      </c>
      <c r="F28" s="64">
        <f>+PliegoRural!F28*$I$6+PliegoRural!F48*$I$5</f>
        <v>89.674999999999997</v>
      </c>
    </row>
    <row r="29" spans="1:6" hidden="1">
      <c r="A29" s="88"/>
      <c r="B29" s="88"/>
      <c r="C29" s="62"/>
      <c r="D29" s="65"/>
      <c r="E29" s="64"/>
      <c r="F29" s="64"/>
    </row>
    <row r="30" spans="1:6" hidden="1">
      <c r="A30" s="88"/>
      <c r="B30" s="88"/>
      <c r="C30" s="62"/>
      <c r="D30" s="65"/>
      <c r="E30" s="64"/>
      <c r="F30" s="64"/>
    </row>
    <row r="31" spans="1:6" hidden="1">
      <c r="A31" s="88"/>
      <c r="B31" s="88"/>
      <c r="C31" s="62"/>
      <c r="D31" s="65"/>
      <c r="E31" s="64"/>
      <c r="F31" s="64"/>
    </row>
    <row r="32" spans="1:6" hidden="1">
      <c r="A32" s="88"/>
      <c r="B32" s="88"/>
      <c r="C32" s="62"/>
      <c r="D32" s="65"/>
      <c r="E32" s="64"/>
      <c r="F32" s="64"/>
    </row>
    <row r="33" spans="1:6" hidden="1">
      <c r="A33" s="88"/>
      <c r="B33" s="89"/>
      <c r="C33" s="62"/>
      <c r="D33" s="65"/>
      <c r="E33" s="64"/>
      <c r="F33" s="66"/>
    </row>
    <row r="34" spans="1:6" hidden="1">
      <c r="A34" s="88"/>
      <c r="B34" s="87"/>
      <c r="C34" s="62"/>
      <c r="D34" s="65"/>
      <c r="E34" s="64"/>
      <c r="F34" s="64"/>
    </row>
    <row r="35" spans="1:6" hidden="1">
      <c r="A35" s="88"/>
      <c r="B35" s="88"/>
      <c r="C35" s="62"/>
      <c r="D35" s="65"/>
      <c r="E35" s="64"/>
      <c r="F35" s="64"/>
    </row>
    <row r="36" spans="1:6" hidden="1">
      <c r="A36" s="88"/>
      <c r="B36" s="88"/>
      <c r="C36" s="62"/>
      <c r="D36" s="65"/>
      <c r="E36" s="64"/>
      <c r="F36" s="64"/>
    </row>
    <row r="37" spans="1:6" hidden="1">
      <c r="A37" s="88"/>
      <c r="B37" s="88"/>
      <c r="C37" s="62"/>
      <c r="D37" s="65"/>
      <c r="E37" s="64"/>
      <c r="F37" s="64"/>
    </row>
    <row r="38" spans="1:6" hidden="1">
      <c r="A38" s="88"/>
      <c r="B38" s="89"/>
      <c r="C38" s="62"/>
      <c r="D38" s="65"/>
      <c r="E38" s="64"/>
      <c r="F38" s="66"/>
    </row>
    <row r="39" spans="1:6" hidden="1">
      <c r="A39" s="88"/>
      <c r="B39" s="87"/>
      <c r="C39" s="62"/>
      <c r="D39" s="65"/>
      <c r="E39" s="64"/>
      <c r="F39" s="64"/>
    </row>
    <row r="40" spans="1:6" hidden="1">
      <c r="A40" s="88"/>
      <c r="B40" s="88"/>
      <c r="C40" s="62"/>
      <c r="D40" s="65"/>
      <c r="E40" s="64"/>
      <c r="F40" s="64"/>
    </row>
    <row r="41" spans="1:6" hidden="1">
      <c r="A41" s="88"/>
      <c r="B41" s="88"/>
      <c r="C41" s="62"/>
      <c r="D41" s="65"/>
      <c r="E41" s="64"/>
      <c r="F41" s="64"/>
    </row>
    <row r="42" spans="1:6" hidden="1">
      <c r="A42" s="88"/>
      <c r="B42" s="88"/>
      <c r="C42" s="62"/>
      <c r="D42" s="65"/>
      <c r="E42" s="64"/>
      <c r="F42" s="64"/>
    </row>
    <row r="43" spans="1:6" hidden="1">
      <c r="A43" s="88"/>
      <c r="B43" s="89"/>
      <c r="C43" s="62"/>
      <c r="D43" s="65"/>
      <c r="E43" s="64"/>
      <c r="F43" s="64"/>
    </row>
    <row r="44" spans="1:6" hidden="1">
      <c r="A44" s="88"/>
      <c r="B44" s="87"/>
      <c r="C44" s="62"/>
      <c r="D44" s="63"/>
      <c r="E44" s="64"/>
      <c r="F44" s="64"/>
    </row>
    <row r="45" spans="1:6" hidden="1">
      <c r="A45" s="88"/>
      <c r="B45" s="88"/>
      <c r="C45" s="62"/>
      <c r="D45" s="63"/>
      <c r="E45" s="64"/>
      <c r="F45" s="64"/>
    </row>
    <row r="46" spans="1:6" hidden="1">
      <c r="A46" s="88"/>
      <c r="B46" s="88"/>
      <c r="C46" s="62"/>
      <c r="D46" s="63"/>
      <c r="E46" s="64"/>
      <c r="F46" s="64"/>
    </row>
    <row r="47" spans="1:6" hidden="1">
      <c r="A47" s="88"/>
      <c r="B47" s="88"/>
      <c r="C47" s="62"/>
      <c r="D47" s="63"/>
      <c r="E47" s="64"/>
      <c r="F47" s="64"/>
    </row>
    <row r="48" spans="1:6" hidden="1">
      <c r="A48" s="89"/>
      <c r="B48" s="89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04/Abr/2023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 t="str">
        <f>+PliegoRural!B55</f>
        <v>5,68</v>
      </c>
      <c r="C55" s="73" t="str">
        <f>+PliegoRural!C55</f>
        <v>8,60</v>
      </c>
      <c r="D55" s="73" t="str">
        <f>+PliegoRural!D55</f>
        <v>14,16</v>
      </c>
      <c r="E55" s="73" t="str">
        <f>+PliegoRural!E55</f>
        <v>14,16</v>
      </c>
      <c r="F55" s="68"/>
    </row>
    <row r="56" spans="1:6">
      <c r="A56" s="72" t="s">
        <v>21</v>
      </c>
      <c r="B56" s="73" t="str">
        <f>+PliegoRural!B56</f>
        <v>8,44</v>
      </c>
      <c r="C56" s="73" t="str">
        <f>+PliegoRural!C56</f>
        <v>10,76</v>
      </c>
      <c r="D56" s="73" t="str">
        <f>+PliegoRural!D56</f>
        <v>18,23</v>
      </c>
      <c r="E56" s="73" t="str">
        <f>+PliegoRural!E56</f>
        <v>18,23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USER-01</cp:lastModifiedBy>
  <cp:lastPrinted>2015-02-05T20:48:49Z</cp:lastPrinted>
  <dcterms:created xsi:type="dcterms:W3CDTF">2005-07-18T22:02:40Z</dcterms:created>
  <dcterms:modified xsi:type="dcterms:W3CDTF">2023-04-25T22:14:46Z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