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arifas\PLIEGO TARIFARIO\Fotovoltaico\"/>
    </mc:Choice>
  </mc:AlternateContent>
  <xr:revisionPtr revIDLastSave="0" documentId="13_ncr:1_{D531093A-9C0B-459E-B77C-504341F38842}" xr6:coauthVersionLast="47" xr6:coauthVersionMax="47" xr10:uidLastSave="{00000000-0000-0000-0000-000000000000}"/>
  <bookViews>
    <workbookView xWindow="-120" yWindow="-120" windowWidth="20730" windowHeight="1104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l="1"/>
  <c r="F28" i="23"/>
  <c r="F26" i="23"/>
  <c r="F24" i="23"/>
  <c r="F22" i="23"/>
  <c r="F20" i="23"/>
  <c r="F18" i="23"/>
  <c r="F16" i="23"/>
  <c r="F14" i="23"/>
  <c r="F12" i="23"/>
  <c r="F10" i="23"/>
  <c r="E28" i="23"/>
  <c r="E26" i="23"/>
  <c r="E24" i="23"/>
  <c r="E22" i="23"/>
  <c r="E20" i="23"/>
  <c r="E18" i="23"/>
  <c r="E16" i="23"/>
  <c r="E14" i="23"/>
  <c r="E12" i="23"/>
  <c r="E10" i="23"/>
  <c r="F27" i="23"/>
  <c r="F25" i="23"/>
  <c r="F23" i="23"/>
  <c r="F21" i="23"/>
  <c r="F19" i="23"/>
  <c r="F17" i="23"/>
  <c r="F15" i="23"/>
  <c r="F13" i="23"/>
  <c r="F11" i="23"/>
  <c r="F9" i="23"/>
  <c r="E27" i="23"/>
  <c r="E25" i="23"/>
  <c r="E23" i="23"/>
  <c r="E21" i="23"/>
  <c r="E19" i="23"/>
  <c r="E17" i="23"/>
  <c r="E15" i="23"/>
  <c r="E13" i="23"/>
  <c r="E11" i="23"/>
  <c r="E9" i="23"/>
  <c r="L9" i="2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G15" i="23" s="1"/>
  <c r="H15" i="23" s="1"/>
  <c r="D15" i="24"/>
  <c r="D10" i="23"/>
  <c r="G10" i="23" s="1"/>
  <c r="H10" i="23" s="1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G14" i="23" s="1"/>
  <c r="H14" i="23" s="1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G20" i="23" s="1"/>
  <c r="H20" i="23" s="1"/>
  <c r="D20" i="24"/>
  <c r="D21" i="23"/>
  <c r="D21" i="24"/>
  <c r="D22" i="23"/>
  <c r="D22" i="24"/>
  <c r="D26" i="23"/>
  <c r="D26" i="24"/>
  <c r="D19" i="23"/>
  <c r="G19" i="23" s="1"/>
  <c r="H19" i="23" s="1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<sst xmlns="http://schemas.openxmlformats.org/spreadsheetml/2006/main" count="235" uniqueCount="62">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</sst>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  <numFmt numFmtId="167" formatCode="_-* #,##0.0000_-;\-* #,##0.0000_-;_-* &quot;-&quot;??_-;_-@_-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7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Fill="1" applyBorder="1" applyAlignment="1">
      <alignment horizontal="center"/>
    </xf>
    <xf numFmtId="0" fontId="10" fillId="0" borderId="0" xfId="4" applyFont="1" applyFill="1" applyBorder="1" applyAlignment="1">
      <alignment horizontal="center"/>
    </xf>
    <xf numFmtId="4" fontId="6" fillId="0" borderId="0" xfId="0" applyNumberFormat="1" applyFont="1" applyBorder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ont="1" applyFill="1" applyBorder="1" applyAlignment="1">
      <alignment horizontal="center"/>
    </xf>
    <xf numFmtId="164" fontId="1" fillId="3" borderId="4" xfId="2" applyNumberFormat="1" applyFon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Fill="1" applyBorder="1" applyAlignment="1" applyProtection="1">
      <alignment vertical="center"/>
      <protection locked="0"/>
    </xf>
    <xf numFmtId="0" fontId="14" fillId="0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0" fillId="0" borderId="0" xfId="0" applyBorder="1" applyAlignment="1"/>
    <xf numFmtId="10" fontId="0" fillId="0" borderId="0" xfId="0" applyNumberFormat="1" applyBorder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0" fontId="0" fillId="0" borderId="0" xfId="0" applyBorder="1" applyAlignment="1">
      <alignment horizontal="center"/>
    </xf>
    <xf numFmtId="10" fontId="3" fillId="0" borderId="4" xfId="0" applyNumberFormat="1" applyFont="1" applyBorder="1" applyAlignment="1"/>
    <xf numFmtId="0" fontId="0" fillId="5" borderId="4" xfId="0" applyFill="1" applyBorder="1" applyAlignment="1"/>
    <xf numFmtId="167" fontId="0" fillId="0" borderId="0" xfId="6" applyNumberFormat="1" applyFont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</cellXfs>
  <cellStyles count="7">
    <cellStyle name="Euro" xfId="1" xr:uid="{00000000-0005-0000-0000-000000000000}"/>
    <cellStyle name="Millares" xfId="6" builtinId="3"/>
    <cellStyle name="Normal" xfId="0" builtinId="0"/>
    <cellStyle name="Normal_INF-216-2010-GART_Prepublicación_SF" xfId="2" xr:uid="{00000000-0005-0000-0000-000003000000}"/>
    <cellStyle name="Normal_INF-270-2010-GART_Fijación_SF" xfId="3" xr:uid="{00000000-0005-0000-0000-000004000000}"/>
    <cellStyle name="Normal_VAD Piura Abr2009" xfId="4" xr:uid="{00000000-0005-0000-0000-000005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zoomScale="80" zoomScaleNormal="80" workbookViewId="0">
      <selection activeCell="E18" sqref="E18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90"/>
      <c r="N1" s="90"/>
      <c r="O1" s="90"/>
      <c r="P1" s="90"/>
      <c r="Q1" s="90"/>
      <c r="R1" s="90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8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45072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26/May/2023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91" t="s">
        <v>26</v>
      </c>
      <c r="F7" s="92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93" t="s">
        <v>48</v>
      </c>
      <c r="L8" s="93"/>
      <c r="M8" s="36"/>
    </row>
    <row r="9" spans="1:18">
      <c r="A9" s="96" t="s">
        <v>42</v>
      </c>
      <c r="B9" s="96" t="s">
        <v>33</v>
      </c>
      <c r="C9" s="62" t="s">
        <v>45</v>
      </c>
      <c r="D9" s="63">
        <v>7.75</v>
      </c>
      <c r="E9" s="64">
        <v>499.67</v>
      </c>
      <c r="F9" s="64">
        <v>99.92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4"/>
      <c r="B10" s="94"/>
      <c r="C10" s="62" t="s">
        <v>46</v>
      </c>
      <c r="D10" s="63">
        <v>10.36</v>
      </c>
      <c r="E10" s="64">
        <v>424.47</v>
      </c>
      <c r="F10" s="64">
        <v>84.88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4"/>
      <c r="B11" s="94"/>
      <c r="C11" s="62" t="s">
        <v>3</v>
      </c>
      <c r="D11" s="63">
        <v>16.920000000000002</v>
      </c>
      <c r="E11" s="64">
        <v>308.82</v>
      </c>
      <c r="F11" s="64">
        <v>61.75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4"/>
      <c r="B12" s="94"/>
      <c r="C12" s="62" t="s">
        <v>4</v>
      </c>
      <c r="D12" s="63">
        <v>25.37</v>
      </c>
      <c r="E12" s="64">
        <v>258.64</v>
      </c>
      <c r="F12" s="64">
        <v>51.72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4"/>
      <c r="B13" s="95"/>
      <c r="C13" s="62" t="s">
        <v>5</v>
      </c>
      <c r="D13" s="63">
        <v>33.83</v>
      </c>
      <c r="E13" s="64">
        <v>250.15</v>
      </c>
      <c r="F13" s="64">
        <v>72.680000000000007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4"/>
      <c r="B14" s="96" t="s">
        <v>17</v>
      </c>
      <c r="C14" s="62" t="s">
        <v>45</v>
      </c>
      <c r="D14" s="63">
        <v>8.06</v>
      </c>
      <c r="E14" s="64">
        <v>495.74</v>
      </c>
      <c r="F14" s="64">
        <v>99.13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4"/>
      <c r="B15" s="94"/>
      <c r="C15" s="62" t="s">
        <v>46</v>
      </c>
      <c r="D15" s="63">
        <v>10.77</v>
      </c>
      <c r="E15" s="64">
        <v>420.26</v>
      </c>
      <c r="F15" s="64">
        <v>84.04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4"/>
      <c r="B16" s="94"/>
      <c r="C16" s="62" t="s">
        <v>3</v>
      </c>
      <c r="D16" s="63">
        <v>17.59</v>
      </c>
      <c r="E16" s="64">
        <v>304.74</v>
      </c>
      <c r="F16" s="64">
        <v>60.94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4"/>
      <c r="B17" s="94"/>
      <c r="C17" s="62" t="s">
        <v>4</v>
      </c>
      <c r="D17" s="63">
        <v>26.39</v>
      </c>
      <c r="E17" s="64">
        <v>253.89</v>
      </c>
      <c r="F17" s="64">
        <v>50.77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4"/>
      <c r="B18" s="95"/>
      <c r="C18" s="62" t="s">
        <v>5</v>
      </c>
      <c r="D18" s="63">
        <v>35.18</v>
      </c>
      <c r="E18" s="64">
        <v>244.47</v>
      </c>
      <c r="F18" s="64">
        <v>77.680000000000007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4"/>
      <c r="B19" s="96" t="s">
        <v>34</v>
      </c>
      <c r="C19" s="62" t="s">
        <v>45</v>
      </c>
      <c r="D19" s="63">
        <v>6.46</v>
      </c>
      <c r="E19" s="64">
        <v>726.83</v>
      </c>
      <c r="F19" s="64">
        <v>145.34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4"/>
      <c r="B20" s="94"/>
      <c r="C20" s="62" t="s">
        <v>46</v>
      </c>
      <c r="D20" s="63">
        <v>8.6300000000000008</v>
      </c>
      <c r="E20" s="64">
        <v>621.5</v>
      </c>
      <c r="F20" s="64">
        <v>124.28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4"/>
      <c r="B21" s="94"/>
      <c r="C21" s="62" t="s">
        <v>3</v>
      </c>
      <c r="D21" s="63">
        <v>14.09</v>
      </c>
      <c r="E21" s="64">
        <v>447.31</v>
      </c>
      <c r="F21" s="64">
        <v>89.45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4"/>
      <c r="B22" s="94"/>
      <c r="C22" s="62" t="s">
        <v>4</v>
      </c>
      <c r="D22" s="63">
        <v>21.13</v>
      </c>
      <c r="E22" s="64">
        <v>374.83</v>
      </c>
      <c r="F22" s="64">
        <v>74.95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4"/>
      <c r="B23" s="95"/>
      <c r="C23" s="62" t="s">
        <v>5</v>
      </c>
      <c r="D23" s="63">
        <v>28.17</v>
      </c>
      <c r="E23" s="64">
        <v>383.56</v>
      </c>
      <c r="F23" s="64">
        <v>76.7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4"/>
      <c r="B24" s="96" t="s">
        <v>7</v>
      </c>
      <c r="C24" s="62" t="s">
        <v>45</v>
      </c>
      <c r="D24" s="63">
        <v>6.46</v>
      </c>
      <c r="E24" s="64">
        <v>776.61</v>
      </c>
      <c r="F24" s="64">
        <v>155.30000000000001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4"/>
      <c r="B25" s="94"/>
      <c r="C25" s="62" t="s">
        <v>46</v>
      </c>
      <c r="D25" s="63">
        <v>8.6300000000000008</v>
      </c>
      <c r="E25" s="64">
        <v>670.73</v>
      </c>
      <c r="F25" s="64">
        <v>134.12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4"/>
      <c r="B26" s="94"/>
      <c r="C26" s="62" t="s">
        <v>3</v>
      </c>
      <c r="D26" s="63">
        <v>14.09</v>
      </c>
      <c r="E26" s="64">
        <v>486.98</v>
      </c>
      <c r="F26" s="64">
        <v>97.38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4"/>
      <c r="B27" s="94"/>
      <c r="C27" s="62" t="s">
        <v>4</v>
      </c>
      <c r="D27" s="63">
        <v>21.13</v>
      </c>
      <c r="E27" s="64">
        <v>412.47</v>
      </c>
      <c r="F27" s="64">
        <v>82.48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5"/>
      <c r="B28" s="95"/>
      <c r="C28" s="62" t="s">
        <v>5</v>
      </c>
      <c r="D28" s="63">
        <v>28.17</v>
      </c>
      <c r="E28" s="64">
        <v>424.19</v>
      </c>
      <c r="F28" s="64">
        <v>84.82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4" t="s">
        <v>32</v>
      </c>
      <c r="B29" s="94" t="s">
        <v>33</v>
      </c>
      <c r="C29" s="62" t="s">
        <v>45</v>
      </c>
      <c r="D29" s="65">
        <v>7.75</v>
      </c>
      <c r="E29" s="64">
        <v>773.96</v>
      </c>
      <c r="F29" s="64">
        <v>154.77000000000001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4"/>
      <c r="B30" s="94"/>
      <c r="C30" s="62" t="s">
        <v>46</v>
      </c>
      <c r="D30" s="65">
        <v>10.36</v>
      </c>
      <c r="E30" s="64">
        <v>653.37</v>
      </c>
      <c r="F30" s="64">
        <v>130.65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4"/>
      <c r="B31" s="94"/>
      <c r="C31" s="62" t="s">
        <v>3</v>
      </c>
      <c r="D31" s="65">
        <v>16.920000000000002</v>
      </c>
      <c r="E31" s="64">
        <v>482.34</v>
      </c>
      <c r="F31" s="64">
        <v>96.45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4"/>
      <c r="B32" s="94"/>
      <c r="C32" s="62" t="s">
        <v>4</v>
      </c>
      <c r="D32" s="65">
        <v>25.37</v>
      </c>
      <c r="E32" s="64">
        <v>407.43</v>
      </c>
      <c r="F32" s="64">
        <v>81.47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4"/>
      <c r="B33" s="95"/>
      <c r="C33" s="62" t="s">
        <v>5</v>
      </c>
      <c r="D33" s="65">
        <v>33.83</v>
      </c>
      <c r="E33" s="64">
        <v>394.49</v>
      </c>
      <c r="F33" s="66">
        <v>114.62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4"/>
      <c r="B34" s="96" t="s">
        <v>17</v>
      </c>
      <c r="C34" s="62" t="s">
        <v>45</v>
      </c>
      <c r="D34" s="65">
        <v>8.06</v>
      </c>
      <c r="E34" s="64">
        <v>762.33</v>
      </c>
      <c r="F34" s="64">
        <v>152.44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4"/>
      <c r="B35" s="94"/>
      <c r="C35" s="62" t="s">
        <v>46</v>
      </c>
      <c r="D35" s="65">
        <v>10.77</v>
      </c>
      <c r="E35" s="64">
        <v>642.08000000000004</v>
      </c>
      <c r="F35" s="64">
        <v>128.4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4"/>
      <c r="B36" s="94"/>
      <c r="C36" s="62" t="s">
        <v>3</v>
      </c>
      <c r="D36" s="65">
        <v>17.59</v>
      </c>
      <c r="E36" s="64">
        <v>472.94</v>
      </c>
      <c r="F36" s="64">
        <v>94.57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4"/>
      <c r="B37" s="94"/>
      <c r="C37" s="62" t="s">
        <v>4</v>
      </c>
      <c r="D37" s="65">
        <v>26.39</v>
      </c>
      <c r="E37" s="64">
        <v>398.14</v>
      </c>
      <c r="F37" s="64">
        <v>79.62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4"/>
      <c r="B38" s="95"/>
      <c r="C38" s="62" t="s">
        <v>5</v>
      </c>
      <c r="D38" s="65">
        <v>35.18</v>
      </c>
      <c r="E38" s="64">
        <v>384.2</v>
      </c>
      <c r="F38" s="66">
        <v>122.09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4"/>
      <c r="B39" s="96" t="s">
        <v>34</v>
      </c>
      <c r="C39" s="62" t="s">
        <v>45</v>
      </c>
      <c r="D39" s="65">
        <v>6.46</v>
      </c>
      <c r="E39" s="64">
        <v>1065.03</v>
      </c>
      <c r="F39" s="64">
        <v>212.97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4"/>
      <c r="B40" s="94"/>
      <c r="C40" s="62" t="s">
        <v>46</v>
      </c>
      <c r="D40" s="65">
        <v>8.6300000000000008</v>
      </c>
      <c r="E40" s="64">
        <v>906.09</v>
      </c>
      <c r="F40" s="64">
        <v>181.19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8" t="s">
        <v>2</v>
      </c>
      <c r="Q40" s="88"/>
      <c r="R40" s="88"/>
      <c r="S40" s="88"/>
      <c r="T40" s="89"/>
    </row>
    <row r="41" spans="1:20">
      <c r="A41" s="94"/>
      <c r="B41" s="94"/>
      <c r="C41" s="62" t="s">
        <v>3</v>
      </c>
      <c r="D41" s="65">
        <v>14.09</v>
      </c>
      <c r="E41" s="64">
        <v>661.3</v>
      </c>
      <c r="F41" s="64">
        <v>132.24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4"/>
      <c r="B42" s="94"/>
      <c r="C42" s="62" t="s">
        <v>4</v>
      </c>
      <c r="D42" s="65">
        <v>21.13</v>
      </c>
      <c r="E42" s="64">
        <v>560.19000000000005</v>
      </c>
      <c r="F42" s="64">
        <v>112.02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4"/>
      <c r="B43" s="95"/>
      <c r="C43" s="62" t="s">
        <v>5</v>
      </c>
      <c r="D43" s="65">
        <v>28.17</v>
      </c>
      <c r="E43" s="64">
        <v>563.91</v>
      </c>
      <c r="F43" s="64">
        <v>112.76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4"/>
      <c r="B44" s="96" t="s">
        <v>7</v>
      </c>
      <c r="C44" s="62" t="s">
        <v>45</v>
      </c>
      <c r="D44" s="63">
        <v>6.46</v>
      </c>
      <c r="E44" s="64">
        <v>1152.1099999999999</v>
      </c>
      <c r="F44" s="64">
        <v>230.38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4"/>
      <c r="B45" s="94"/>
      <c r="C45" s="62" t="s">
        <v>46</v>
      </c>
      <c r="D45" s="63">
        <v>8.6300000000000008</v>
      </c>
      <c r="E45" s="64">
        <v>986.69</v>
      </c>
      <c r="F45" s="64">
        <v>197.31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4"/>
      <c r="B46" s="94"/>
      <c r="C46" s="62" t="s">
        <v>3</v>
      </c>
      <c r="D46" s="63">
        <v>14.09</v>
      </c>
      <c r="E46" s="64">
        <v>726.94</v>
      </c>
      <c r="F46" s="64">
        <v>145.36000000000001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4"/>
      <c r="B47" s="94"/>
      <c r="C47" s="62" t="s">
        <v>4</v>
      </c>
      <c r="D47" s="63">
        <v>21.13</v>
      </c>
      <c r="E47" s="64">
        <v>620.29</v>
      </c>
      <c r="F47" s="64">
        <v>124.04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5"/>
      <c r="B48" s="95"/>
      <c r="C48" s="62" t="s">
        <v>5</v>
      </c>
      <c r="D48" s="63">
        <v>28.17</v>
      </c>
      <c r="E48" s="64">
        <v>626.1</v>
      </c>
      <c r="F48" s="64">
        <v>125.2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7" t="s">
        <v>2</v>
      </c>
      <c r="Q51" s="88"/>
      <c r="R51" s="88"/>
      <c r="S51" s="88"/>
      <c r="T51" s="89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26/May/2023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5.68</v>
      </c>
      <c r="C55" s="73">
        <v>8.6</v>
      </c>
      <c r="D55" s="73">
        <v>14.16</v>
      </c>
      <c r="E55" s="73">
        <v>14.16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8.44</v>
      </c>
      <c r="C56" s="73">
        <v>10.76</v>
      </c>
      <c r="D56" s="73">
        <v>18.23</v>
      </c>
      <c r="E56" s="73">
        <v>18.23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7" t="s">
        <v>2</v>
      </c>
      <c r="Q63" s="88"/>
      <c r="R63" s="88"/>
      <c r="S63" s="88"/>
      <c r="T63" s="89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57"/>
  <sheetViews>
    <sheetView showGridLines="0" tabSelected="1" zoomScaleNormal="100" workbookViewId="0">
      <selection activeCell="F9" sqref="F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77"/>
      <c r="G1" s="77"/>
      <c r="H1" s="79"/>
    </row>
    <row r="2" spans="1:10" ht="15.75">
      <c r="A2" s="82" t="s">
        <v>55</v>
      </c>
      <c r="F2" s="80"/>
      <c r="G2" s="77"/>
      <c r="H2" s="79"/>
    </row>
    <row r="3" spans="1:10" ht="20.25">
      <c r="A3" s="81" t="s">
        <v>54</v>
      </c>
      <c r="F3" s="79"/>
      <c r="G3" s="79"/>
      <c r="H3" s="79"/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3.4500000000000003E-2</v>
      </c>
      <c r="J5" t="s">
        <v>61</v>
      </c>
    </row>
    <row r="6" spans="1:10">
      <c r="A6" s="58" t="str">
        <f>+PliegoRural!A6</f>
        <v>Vigente a partir del 26/May/2023</v>
      </c>
      <c r="B6" s="56"/>
      <c r="C6" s="56"/>
      <c r="D6" s="56"/>
      <c r="E6" s="56"/>
      <c r="F6" s="56"/>
      <c r="H6" s="85" t="s">
        <v>57</v>
      </c>
      <c r="I6" s="84">
        <f>1-I5</f>
        <v>0.96550000000000002</v>
      </c>
    </row>
    <row r="7" spans="1:10" ht="42" customHeight="1">
      <c r="A7" s="56"/>
      <c r="B7" s="56"/>
      <c r="C7" s="56"/>
      <c r="D7" s="56"/>
      <c r="E7" s="91" t="s">
        <v>26</v>
      </c>
      <c r="F7" s="92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6" t="s">
        <v>53</v>
      </c>
      <c r="B9" s="96" t="s">
        <v>33</v>
      </c>
      <c r="C9" s="62" t="s">
        <v>45</v>
      </c>
      <c r="D9" s="63">
        <f>+PliegoRural!D9</f>
        <v>7.75</v>
      </c>
      <c r="E9" s="64">
        <f>+PliegoRural!E9*$I$6+PliegoRural!E29*$I$5</f>
        <v>509.13300500000003</v>
      </c>
      <c r="F9" s="64">
        <f>+PliegoRural!F9*$I$6+PliegoRural!F29*$I$5</f>
        <v>101.81232500000002</v>
      </c>
    </row>
    <row r="10" spans="1:10">
      <c r="A10" s="94"/>
      <c r="B10" s="94"/>
      <c r="C10" s="62" t="s">
        <v>46</v>
      </c>
      <c r="D10" s="63">
        <f>+PliegoRural!D10</f>
        <v>10.36</v>
      </c>
      <c r="E10" s="64">
        <f>+PliegoRural!E10*$I$6+PliegoRural!E30*$I$5</f>
        <v>432.36705000000006</v>
      </c>
      <c r="F10" s="64">
        <f>+PliegoRural!F10*$I$6+PliegoRural!F30*$I$5</f>
        <v>86.459064999999995</v>
      </c>
      <c r="G10">
        <f>+E10*D10/100</f>
        <v>44.793226380000007</v>
      </c>
      <c r="H10" s="86">
        <f>+G10/3.82</f>
        <v>11.725975492146599</v>
      </c>
    </row>
    <row r="11" spans="1:10">
      <c r="A11" s="94"/>
      <c r="B11" s="94"/>
      <c r="C11" s="62" t="s">
        <v>3</v>
      </c>
      <c r="D11" s="63">
        <f>+PliegoRural!D11</f>
        <v>16.920000000000002</v>
      </c>
      <c r="E11" s="64">
        <f>+PliegoRural!E11*$I$6+PliegoRural!E31*$I$5</f>
        <v>314.80644000000001</v>
      </c>
      <c r="F11" s="64">
        <f>+PliegoRural!F11*$I$6+PliegoRural!F31*$I$5</f>
        <v>62.947150000000001</v>
      </c>
      <c r="H11" s="86"/>
    </row>
    <row r="12" spans="1:10">
      <c r="A12" s="94"/>
      <c r="B12" s="94"/>
      <c r="C12" s="62" t="s">
        <v>4</v>
      </c>
      <c r="D12" s="63">
        <f>+PliegoRural!D12</f>
        <v>25.37</v>
      </c>
      <c r="E12" s="64">
        <f>+PliegoRural!E12*$I$6+PliegoRural!E32*$I$5</f>
        <v>263.77325500000001</v>
      </c>
      <c r="F12" s="64">
        <f>+PliegoRural!F12*$I$6+PliegoRural!F32*$I$5</f>
        <v>52.746375</v>
      </c>
      <c r="H12" s="86"/>
    </row>
    <row r="13" spans="1:10">
      <c r="A13" s="94"/>
      <c r="B13" s="95"/>
      <c r="C13" s="62" t="s">
        <v>5</v>
      </c>
      <c r="D13" s="63">
        <f>+PliegoRural!D13</f>
        <v>33.83</v>
      </c>
      <c r="E13" s="64">
        <f>+PliegoRural!E13*$I$6+PliegoRural!E33*$I$5</f>
        <v>255.12973000000002</v>
      </c>
      <c r="F13" s="64">
        <f>+PliegoRural!F13*$I$6+PliegoRural!F33*$I$5</f>
        <v>74.126930000000016</v>
      </c>
      <c r="H13" s="86"/>
    </row>
    <row r="14" spans="1:10">
      <c r="A14" s="94"/>
      <c r="B14" s="96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504.93735500000003</v>
      </c>
      <c r="F14" s="64">
        <f>+PliegoRural!F14*$I$6+PliegoRural!F34*$I$5</f>
        <v>100.969195</v>
      </c>
      <c r="G14">
        <f>+E14*D14/100</f>
        <v>40.697950813000006</v>
      </c>
      <c r="H14" s="86">
        <f>+G14/3.82</f>
        <v>10.653913825392673</v>
      </c>
    </row>
    <row r="15" spans="1:10">
      <c r="A15" s="94"/>
      <c r="B15" s="94"/>
      <c r="C15" s="62" t="s">
        <v>46</v>
      </c>
      <c r="D15" s="63">
        <f>+PliegoRural!D15</f>
        <v>10.77</v>
      </c>
      <c r="E15" s="64">
        <f>+PliegoRural!E15*$I$6+PliegoRural!E35*$I$5</f>
        <v>427.91279000000003</v>
      </c>
      <c r="F15" s="64">
        <f>+PliegoRural!F15*$I$6+PliegoRural!F35*$I$5</f>
        <v>85.570420000000013</v>
      </c>
      <c r="G15">
        <f>+E15*D15/100</f>
        <v>46.086207482999995</v>
      </c>
      <c r="H15" s="86">
        <f>+G15/3.82</f>
        <v>12.064452220680627</v>
      </c>
    </row>
    <row r="16" spans="1:10">
      <c r="A16" s="94"/>
      <c r="B16" s="94"/>
      <c r="C16" s="62" t="s">
        <v>3</v>
      </c>
      <c r="D16" s="63">
        <f>+PliegoRural!D16</f>
        <v>17.59</v>
      </c>
      <c r="E16" s="64">
        <f>+PliegoRural!E16*$I$6+PliegoRural!E36*$I$5</f>
        <v>310.54290000000003</v>
      </c>
      <c r="F16" s="64">
        <f>+PliegoRural!F16*$I$6+PliegoRural!F36*$I$5</f>
        <v>62.100234999999998</v>
      </c>
      <c r="H16" s="86"/>
    </row>
    <row r="17" spans="1:8">
      <c r="A17" s="94"/>
      <c r="B17" s="94"/>
      <c r="C17" s="62" t="s">
        <v>4</v>
      </c>
      <c r="D17" s="63">
        <f>+PliegoRural!D17</f>
        <v>26.39</v>
      </c>
      <c r="E17" s="64">
        <f>+PliegoRural!E17*$I$6+PliegoRural!E37*$I$5</f>
        <v>258.866625</v>
      </c>
      <c r="F17" s="64">
        <f>+PliegoRural!F17*$I$6+PliegoRural!F37*$I$5</f>
        <v>51.765325000000004</v>
      </c>
      <c r="H17" s="86"/>
    </row>
    <row r="18" spans="1:8">
      <c r="A18" s="94"/>
      <c r="B18" s="95"/>
      <c r="C18" s="62" t="s">
        <v>5</v>
      </c>
      <c r="D18" s="63">
        <f>+PliegoRural!D18</f>
        <v>35.18</v>
      </c>
      <c r="E18" s="64">
        <f>+PliegoRural!E18*$I$6+PliegoRural!E38*$I$5</f>
        <v>249.290685</v>
      </c>
      <c r="F18" s="64">
        <f>+PliegoRural!F18*$I$6+PliegoRural!F38*$I$5</f>
        <v>79.212145000000007</v>
      </c>
      <c r="H18" s="86"/>
    </row>
    <row r="19" spans="1:8">
      <c r="A19" s="94"/>
      <c r="B19" s="96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738.49789999999996</v>
      </c>
      <c r="F19" s="64">
        <f>+PliegoRural!F19*$I$6+PliegoRural!F39*$I$5</f>
        <v>147.67323500000001</v>
      </c>
      <c r="G19">
        <f>+E19*D19/100</f>
        <v>47.706964339999992</v>
      </c>
      <c r="H19" s="86">
        <f>+G19/3.82</f>
        <v>12.488734120418847</v>
      </c>
    </row>
    <row r="20" spans="1:8">
      <c r="A20" s="94"/>
      <c r="B20" s="94"/>
      <c r="C20" s="62" t="s">
        <v>46</v>
      </c>
      <c r="D20" s="63">
        <f>+PliegoRural!D20</f>
        <v>8.6300000000000008</v>
      </c>
      <c r="E20" s="64">
        <f>+PliegoRural!E20*$I$6+PliegoRural!E40*$I$5</f>
        <v>631.318355</v>
      </c>
      <c r="F20" s="64">
        <f>+PliegoRural!F20*$I$6+PliegoRural!F40*$I$5</f>
        <v>126.24339499999999</v>
      </c>
      <c r="G20">
        <f>+E20*D20/100</f>
        <v>54.482774036500004</v>
      </c>
      <c r="H20" s="86">
        <f>+G20/3.82</f>
        <v>14.262506292277488</v>
      </c>
    </row>
    <row r="21" spans="1:8">
      <c r="A21" s="94"/>
      <c r="B21" s="94"/>
      <c r="C21" s="62" t="s">
        <v>3</v>
      </c>
      <c r="D21" s="63">
        <f>+PliegoRural!D21</f>
        <v>14.09</v>
      </c>
      <c r="E21" s="64">
        <f>+PliegoRural!E21*$I$6+PliegoRural!E41*$I$5</f>
        <v>454.692655</v>
      </c>
      <c r="F21" s="64">
        <f>+PliegoRural!F21*$I$6+PliegoRural!F41*$I$5</f>
        <v>90.926255000000012</v>
      </c>
    </row>
    <row r="22" spans="1:8">
      <c r="A22" s="94"/>
      <c r="B22" s="94"/>
      <c r="C22" s="62" t="s">
        <v>4</v>
      </c>
      <c r="D22" s="63">
        <f>+PliegoRural!D22</f>
        <v>21.13</v>
      </c>
      <c r="E22" s="64">
        <f>+PliegoRural!E22*$I$6+PliegoRural!E42*$I$5</f>
        <v>381.22492</v>
      </c>
      <c r="F22" s="64">
        <f>+PliegoRural!F22*$I$6+PliegoRural!F42*$I$5</f>
        <v>76.228915000000001</v>
      </c>
    </row>
    <row r="23" spans="1:8">
      <c r="A23" s="94"/>
      <c r="B23" s="95"/>
      <c r="C23" s="62" t="s">
        <v>5</v>
      </c>
      <c r="D23" s="63">
        <f>+PliegoRural!D23</f>
        <v>28.17</v>
      </c>
      <c r="E23" s="64">
        <f>+PliegoRural!E23*$I$6+PliegoRural!E43*$I$5</f>
        <v>389.78207500000002</v>
      </c>
      <c r="F23" s="64">
        <f>+PliegoRural!F23*$I$6+PliegoRural!F43*$I$5</f>
        <v>77.944070000000011</v>
      </c>
    </row>
    <row r="24" spans="1:8">
      <c r="A24" s="94"/>
      <c r="B24" s="96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789.56475</v>
      </c>
      <c r="F24" s="64">
        <f>+PliegoRural!F24*$I$6+PliegoRural!F44*$I$5</f>
        <v>157.89026000000004</v>
      </c>
    </row>
    <row r="25" spans="1:8">
      <c r="A25" s="94"/>
      <c r="B25" s="94"/>
      <c r="C25" s="62" t="s">
        <v>46</v>
      </c>
      <c r="D25" s="63">
        <f>+PliegoRural!D25</f>
        <v>8.6300000000000008</v>
      </c>
      <c r="E25" s="64">
        <f>+PliegoRural!E25*$I$6+PliegoRural!E45*$I$5</f>
        <v>681.63062000000002</v>
      </c>
      <c r="F25" s="64">
        <f>+PliegoRural!F25*$I$6+PliegoRural!F45*$I$5</f>
        <v>136.30005500000001</v>
      </c>
    </row>
    <row r="26" spans="1:8">
      <c r="A26" s="94"/>
      <c r="B26" s="94"/>
      <c r="C26" s="62" t="s">
        <v>3</v>
      </c>
      <c r="D26" s="63">
        <f>+PliegoRural!D26</f>
        <v>14.09</v>
      </c>
      <c r="E26" s="64">
        <f>+PliegoRural!E26*$I$6+PliegoRural!E46*$I$5</f>
        <v>495.25862000000001</v>
      </c>
      <c r="F26" s="64">
        <f>+PliegoRural!F26*$I$6+PliegoRural!F46*$I$5</f>
        <v>99.035309999999996</v>
      </c>
    </row>
    <row r="27" spans="1:8">
      <c r="A27" s="94"/>
      <c r="B27" s="94"/>
      <c r="C27" s="62" t="s">
        <v>4</v>
      </c>
      <c r="D27" s="63">
        <f>+PliegoRural!D27</f>
        <v>21.13</v>
      </c>
      <c r="E27" s="64">
        <f>+PliegoRural!E27*$I$6+PliegoRural!E47*$I$5</f>
        <v>419.63979000000006</v>
      </c>
      <c r="F27" s="64">
        <f>+PliegoRural!F27*$I$6+PliegoRural!F47*$I$5</f>
        <v>83.913820000000015</v>
      </c>
    </row>
    <row r="28" spans="1:8">
      <c r="A28" s="95"/>
      <c r="B28" s="95"/>
      <c r="C28" s="62" t="s">
        <v>5</v>
      </c>
      <c r="D28" s="63">
        <f>+PliegoRural!D28</f>
        <v>28.17</v>
      </c>
      <c r="E28" s="64">
        <f>+PliegoRural!E28*$I$6+PliegoRural!E48*$I$5</f>
        <v>431.15589500000004</v>
      </c>
      <c r="F28" s="64">
        <f>+PliegoRural!F28*$I$6+PliegoRural!F48*$I$5</f>
        <v>86.21311</v>
      </c>
    </row>
    <row r="29" spans="1:8" hidden="1">
      <c r="A29" s="94"/>
      <c r="B29" s="94"/>
      <c r="C29" s="62"/>
      <c r="D29" s="65"/>
      <c r="E29" s="64"/>
      <c r="F29" s="64"/>
    </row>
    <row r="30" spans="1:8" hidden="1">
      <c r="A30" s="94"/>
      <c r="B30" s="94"/>
      <c r="C30" s="62"/>
      <c r="D30" s="65"/>
      <c r="E30" s="64"/>
      <c r="F30" s="64"/>
    </row>
    <row r="31" spans="1:8" hidden="1">
      <c r="A31" s="94"/>
      <c r="B31" s="94"/>
      <c r="C31" s="62"/>
      <c r="D31" s="65"/>
      <c r="E31" s="64"/>
      <c r="F31" s="64"/>
    </row>
    <row r="32" spans="1:8" hidden="1">
      <c r="A32" s="94"/>
      <c r="B32" s="94"/>
      <c r="C32" s="62"/>
      <c r="D32" s="65"/>
      <c r="E32" s="64"/>
      <c r="F32" s="64"/>
    </row>
    <row r="33" spans="1:6" hidden="1">
      <c r="A33" s="94"/>
      <c r="B33" s="95"/>
      <c r="C33" s="62"/>
      <c r="D33" s="65"/>
      <c r="E33" s="64"/>
      <c r="F33" s="66"/>
    </row>
    <row r="34" spans="1:6" hidden="1">
      <c r="A34" s="94"/>
      <c r="B34" s="96"/>
      <c r="C34" s="62"/>
      <c r="D34" s="65"/>
      <c r="E34" s="64"/>
      <c r="F34" s="64"/>
    </row>
    <row r="35" spans="1:6" hidden="1">
      <c r="A35" s="94"/>
      <c r="B35" s="94"/>
      <c r="C35" s="62"/>
      <c r="D35" s="65"/>
      <c r="E35" s="64"/>
      <c r="F35" s="64"/>
    </row>
    <row r="36" spans="1:6" hidden="1">
      <c r="A36" s="94"/>
      <c r="B36" s="94"/>
      <c r="C36" s="62"/>
      <c r="D36" s="65"/>
      <c r="E36" s="64"/>
      <c r="F36" s="64"/>
    </row>
    <row r="37" spans="1:6" hidden="1">
      <c r="A37" s="94"/>
      <c r="B37" s="94"/>
      <c r="C37" s="62"/>
      <c r="D37" s="65"/>
      <c r="E37" s="64"/>
      <c r="F37" s="64"/>
    </row>
    <row r="38" spans="1:6" hidden="1">
      <c r="A38" s="94"/>
      <c r="B38" s="95"/>
      <c r="C38" s="62"/>
      <c r="D38" s="65"/>
      <c r="E38" s="64"/>
      <c r="F38" s="66"/>
    </row>
    <row r="39" spans="1:6" hidden="1">
      <c r="A39" s="94"/>
      <c r="B39" s="96"/>
      <c r="C39" s="62"/>
      <c r="D39" s="65"/>
      <c r="E39" s="64"/>
      <c r="F39" s="64"/>
    </row>
    <row r="40" spans="1:6" hidden="1">
      <c r="A40" s="94"/>
      <c r="B40" s="94"/>
      <c r="C40" s="62"/>
      <c r="D40" s="65"/>
      <c r="E40" s="64"/>
      <c r="F40" s="64"/>
    </row>
    <row r="41" spans="1:6" hidden="1">
      <c r="A41" s="94"/>
      <c r="B41" s="94"/>
      <c r="C41" s="62"/>
      <c r="D41" s="65"/>
      <c r="E41" s="64"/>
      <c r="F41" s="64"/>
    </row>
    <row r="42" spans="1:6" hidden="1">
      <c r="A42" s="94"/>
      <c r="B42" s="94"/>
      <c r="C42" s="62"/>
      <c r="D42" s="65"/>
      <c r="E42" s="64"/>
      <c r="F42" s="64"/>
    </row>
    <row r="43" spans="1:6" hidden="1">
      <c r="A43" s="94"/>
      <c r="B43" s="95"/>
      <c r="C43" s="62"/>
      <c r="D43" s="65"/>
      <c r="E43" s="64"/>
      <c r="F43" s="64"/>
    </row>
    <row r="44" spans="1:6" hidden="1">
      <c r="A44" s="94"/>
      <c r="B44" s="96"/>
      <c r="C44" s="62"/>
      <c r="D44" s="63"/>
      <c r="E44" s="64"/>
      <c r="F44" s="64"/>
    </row>
    <row r="45" spans="1:6" hidden="1">
      <c r="A45" s="94"/>
      <c r="B45" s="94"/>
      <c r="C45" s="62"/>
      <c r="D45" s="63"/>
      <c r="E45" s="64"/>
      <c r="F45" s="64"/>
    </row>
    <row r="46" spans="1:6" hidden="1">
      <c r="A46" s="94"/>
      <c r="B46" s="94"/>
      <c r="C46" s="62"/>
      <c r="D46" s="63"/>
      <c r="E46" s="64"/>
      <c r="F46" s="64"/>
    </row>
    <row r="47" spans="1:6" hidden="1">
      <c r="A47" s="94"/>
      <c r="B47" s="94"/>
      <c r="C47" s="62"/>
      <c r="D47" s="63"/>
      <c r="E47" s="64"/>
      <c r="F47" s="64"/>
    </row>
    <row r="48" spans="1:6" hidden="1">
      <c r="A48" s="95"/>
      <c r="B48" s="95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26/May/2023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5.68</v>
      </c>
      <c r="C55" s="73">
        <f>+PliegoRural!C55</f>
        <v>8.6</v>
      </c>
      <c r="D55" s="73">
        <f>+PliegoRural!D55</f>
        <v>14.16</v>
      </c>
      <c r="E55" s="73">
        <f>+PliegoRural!E55</f>
        <v>14.16</v>
      </c>
      <c r="F55" s="68"/>
    </row>
    <row r="56" spans="1:6">
      <c r="A56" s="72" t="s">
        <v>21</v>
      </c>
      <c r="B56" s="73">
        <f>+PliegoRural!B56</f>
        <v>8.44</v>
      </c>
      <c r="C56" s="73">
        <f>+PliegoRural!C56</f>
        <v>10.76</v>
      </c>
      <c r="D56" s="73">
        <f>+PliegoRural!D56</f>
        <v>18.23</v>
      </c>
      <c r="E56" s="73">
        <f>+PliegoRural!E56</f>
        <v>18.23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83"/>
      <c r="G1" s="83"/>
      <c r="H1" s="79"/>
    </row>
    <row r="2" spans="1:9" ht="15.75">
      <c r="A2" s="82" t="s">
        <v>59</v>
      </c>
      <c r="F2" s="80"/>
      <c r="G2" s="83"/>
      <c r="H2" s="79"/>
    </row>
    <row r="3" spans="1:9" ht="20.25">
      <c r="A3" s="81" t="s">
        <v>58</v>
      </c>
      <c r="F3" s="79"/>
      <c r="G3" s="79"/>
      <c r="H3" s="79"/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5" t="s">
        <v>56</v>
      </c>
      <c r="I5" s="84">
        <v>0.1</v>
      </c>
    </row>
    <row r="6" spans="1:9">
      <c r="A6" s="58" t="str">
        <f>+PliegoRural!A6</f>
        <v>Vigente a partir del 26/May/2023</v>
      </c>
      <c r="B6" s="56"/>
      <c r="C6" s="56"/>
      <c r="D6" s="56"/>
      <c r="E6" s="56"/>
      <c r="F6" s="56"/>
      <c r="H6" s="85" t="s">
        <v>57</v>
      </c>
      <c r="I6" s="84">
        <f>1-I5</f>
        <v>0.9</v>
      </c>
    </row>
    <row r="7" spans="1:9" ht="42" customHeight="1">
      <c r="A7" s="56"/>
      <c r="B7" s="56"/>
      <c r="C7" s="56"/>
      <c r="D7" s="56"/>
      <c r="E7" s="91" t="s">
        <v>26</v>
      </c>
      <c r="F7" s="92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6" t="s">
        <v>60</v>
      </c>
      <c r="B9" s="96" t="s">
        <v>33</v>
      </c>
      <c r="C9" s="62" t="s">
        <v>45</v>
      </c>
      <c r="D9" s="63">
        <f>+PliegoRural!D9</f>
        <v>7.75</v>
      </c>
      <c r="E9" s="64">
        <f>+PliegoRural!E9*$I$6+PliegoRural!E29*$I$5</f>
        <v>527.09900000000005</v>
      </c>
      <c r="F9" s="64">
        <f>+PliegoRural!F9*$I$6+PliegoRural!F29*$I$5</f>
        <v>105.405</v>
      </c>
    </row>
    <row r="10" spans="1:9">
      <c r="A10" s="94"/>
      <c r="B10" s="94"/>
      <c r="C10" s="62" t="s">
        <v>46</v>
      </c>
      <c r="D10" s="63">
        <f>+PliegoRural!D10</f>
        <v>10.36</v>
      </c>
      <c r="E10" s="64">
        <f>+PliegoRural!E10*$I$6+PliegoRural!E30*$I$5</f>
        <v>447.36</v>
      </c>
      <c r="F10" s="64">
        <f>+PliegoRural!F10*$I$6+PliegoRural!F30*$I$5</f>
        <v>89.456999999999994</v>
      </c>
    </row>
    <row r="11" spans="1:9">
      <c r="A11" s="94"/>
      <c r="B11" s="94"/>
      <c r="C11" s="62" t="s">
        <v>3</v>
      </c>
      <c r="D11" s="63">
        <f>+PliegoRural!D11</f>
        <v>16.920000000000002</v>
      </c>
      <c r="E11" s="64">
        <f>+PliegoRural!E11*$I$6+PliegoRural!E31*$I$5</f>
        <v>326.17199999999997</v>
      </c>
      <c r="F11" s="64">
        <f>+PliegoRural!F11*$I$6+PliegoRural!F31*$I$5</f>
        <v>65.22</v>
      </c>
    </row>
    <row r="12" spans="1:9">
      <c r="A12" s="94"/>
      <c r="B12" s="94"/>
      <c r="C12" s="62" t="s">
        <v>4</v>
      </c>
      <c r="D12" s="63">
        <f>+PliegoRural!D12</f>
        <v>25.37</v>
      </c>
      <c r="E12" s="64">
        <f>+PliegoRural!E12*$I$6+PliegoRural!E32*$I$5</f>
        <v>273.51900000000001</v>
      </c>
      <c r="F12" s="64">
        <f>+PliegoRural!F12*$I$6+PliegoRural!F32*$I$5</f>
        <v>54.695</v>
      </c>
    </row>
    <row r="13" spans="1:9">
      <c r="A13" s="94"/>
      <c r="B13" s="95"/>
      <c r="C13" s="62" t="s">
        <v>5</v>
      </c>
      <c r="D13" s="63">
        <f>+PliegoRural!D13</f>
        <v>33.83</v>
      </c>
      <c r="E13" s="64">
        <f>+PliegoRural!E13*$I$6+PliegoRural!E33*$I$5</f>
        <v>264.584</v>
      </c>
      <c r="F13" s="64">
        <f>+PliegoRural!F13*$I$6+PliegoRural!F33*$I$5</f>
        <v>76.874000000000009</v>
      </c>
    </row>
    <row r="14" spans="1:9">
      <c r="A14" s="94"/>
      <c r="B14" s="96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522.399</v>
      </c>
      <c r="F14" s="64">
        <f>+PliegoRural!F14*$I$6+PliegoRural!F34*$I$5</f>
        <v>104.461</v>
      </c>
    </row>
    <row r="15" spans="1:9">
      <c r="A15" s="94"/>
      <c r="B15" s="94"/>
      <c r="C15" s="62" t="s">
        <v>46</v>
      </c>
      <c r="D15" s="63">
        <f>+PliegoRural!D15</f>
        <v>10.77</v>
      </c>
      <c r="E15" s="64">
        <f>+PliegoRural!E15*$I$6+PliegoRural!E35*$I$5</f>
        <v>442.44200000000001</v>
      </c>
      <c r="F15" s="64">
        <f>+PliegoRural!F15*$I$6+PliegoRural!F35*$I$5</f>
        <v>88.476000000000013</v>
      </c>
    </row>
    <row r="16" spans="1:9">
      <c r="A16" s="94"/>
      <c r="B16" s="94"/>
      <c r="C16" s="62" t="s">
        <v>3</v>
      </c>
      <c r="D16" s="63">
        <f>+PliegoRural!D16</f>
        <v>17.59</v>
      </c>
      <c r="E16" s="64">
        <f>+PliegoRural!E16*$I$6+PliegoRural!E36*$I$5</f>
        <v>321.56</v>
      </c>
      <c r="F16" s="64">
        <f>+PliegoRural!F16*$I$6+PliegoRural!F36*$I$5</f>
        <v>64.302999999999997</v>
      </c>
    </row>
    <row r="17" spans="1:6">
      <c r="A17" s="94"/>
      <c r="B17" s="94"/>
      <c r="C17" s="62" t="s">
        <v>4</v>
      </c>
      <c r="D17" s="63">
        <f>+PliegoRural!D17</f>
        <v>26.39</v>
      </c>
      <c r="E17" s="64">
        <f>+PliegoRural!E17*$I$6+PliegoRural!E37*$I$5</f>
        <v>268.315</v>
      </c>
      <c r="F17" s="64">
        <f>+PliegoRural!F17*$I$6+PliegoRural!F37*$I$5</f>
        <v>53.655000000000008</v>
      </c>
    </row>
    <row r="18" spans="1:6">
      <c r="A18" s="94"/>
      <c r="B18" s="95"/>
      <c r="C18" s="62" t="s">
        <v>5</v>
      </c>
      <c r="D18" s="63">
        <f>+PliegoRural!D18</f>
        <v>35.18</v>
      </c>
      <c r="E18" s="64">
        <f>+PliegoRural!E18*$I$6+PliegoRural!E38*$I$5</f>
        <v>258.44299999999998</v>
      </c>
      <c r="F18" s="64">
        <f>+PliegoRural!F18*$I$6+PliegoRural!F38*$I$5</f>
        <v>82.121000000000009</v>
      </c>
    </row>
    <row r="19" spans="1:6">
      <c r="A19" s="94"/>
      <c r="B19" s="96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760.65000000000009</v>
      </c>
      <c r="F19" s="64">
        <f>+PliegoRural!F19*$I$6+PliegoRural!F39*$I$5</f>
        <v>152.10300000000001</v>
      </c>
    </row>
    <row r="20" spans="1:6">
      <c r="A20" s="94"/>
      <c r="B20" s="94"/>
      <c r="C20" s="62" t="s">
        <v>46</v>
      </c>
      <c r="D20" s="63">
        <f>+PliegoRural!D20</f>
        <v>8.6300000000000008</v>
      </c>
      <c r="E20" s="64">
        <f>+PliegoRural!E20*$I$6+PliegoRural!E40*$I$5</f>
        <v>649.95900000000006</v>
      </c>
      <c r="F20" s="64">
        <f>+PliegoRural!F20*$I$6+PliegoRural!F40*$I$5</f>
        <v>129.971</v>
      </c>
    </row>
    <row r="21" spans="1:6">
      <c r="A21" s="94"/>
      <c r="B21" s="94"/>
      <c r="C21" s="62" t="s">
        <v>3</v>
      </c>
      <c r="D21" s="63">
        <f>+PliegoRural!D21</f>
        <v>14.09</v>
      </c>
      <c r="E21" s="64">
        <f>+PliegoRural!E21*$I$6+PliegoRural!E41*$I$5</f>
        <v>468.709</v>
      </c>
      <c r="F21" s="64">
        <f>+PliegoRural!F21*$I$6+PliegoRural!F41*$I$5</f>
        <v>93.729000000000013</v>
      </c>
    </row>
    <row r="22" spans="1:6">
      <c r="A22" s="94"/>
      <c r="B22" s="94"/>
      <c r="C22" s="62" t="s">
        <v>4</v>
      </c>
      <c r="D22" s="63">
        <f>+PliegoRural!D22</f>
        <v>21.13</v>
      </c>
      <c r="E22" s="64">
        <f>+PliegoRural!E22*$I$6+PliegoRural!E42*$I$5</f>
        <v>393.36599999999999</v>
      </c>
      <c r="F22" s="64">
        <f>+PliegoRural!F22*$I$6+PliegoRural!F42*$I$5</f>
        <v>78.656999999999996</v>
      </c>
    </row>
    <row r="23" spans="1:6">
      <c r="A23" s="94"/>
      <c r="B23" s="95"/>
      <c r="C23" s="62" t="s">
        <v>5</v>
      </c>
      <c r="D23" s="63">
        <f>+PliegoRural!D23</f>
        <v>28.17</v>
      </c>
      <c r="E23" s="64">
        <f>+PliegoRural!E23*$I$6+PliegoRural!E43*$I$5</f>
        <v>401.59500000000003</v>
      </c>
      <c r="F23" s="64">
        <f>+PliegoRural!F23*$I$6+PliegoRural!F43*$I$5</f>
        <v>80.305999999999997</v>
      </c>
    </row>
    <row r="24" spans="1:6">
      <c r="A24" s="94"/>
      <c r="B24" s="96" t="s">
        <v>7</v>
      </c>
      <c r="C24" s="62" t="s">
        <v>45</v>
      </c>
      <c r="D24" s="63">
        <f>+PliegoRural!D24</f>
        <v>6.46</v>
      </c>
      <c r="E24" s="64">
        <f>+PliegoRural!E24*$I$6+PliegoRural!E44*$I$5</f>
        <v>814.16000000000008</v>
      </c>
      <c r="F24" s="64">
        <f>+PliegoRural!F24*$I$6+PliegoRural!F44*$I$5</f>
        <v>162.80800000000002</v>
      </c>
    </row>
    <row r="25" spans="1:6">
      <c r="A25" s="94"/>
      <c r="B25" s="94"/>
      <c r="C25" s="62" t="s">
        <v>46</v>
      </c>
      <c r="D25" s="63">
        <f>+PliegoRural!D25</f>
        <v>8.6300000000000008</v>
      </c>
      <c r="E25" s="64">
        <f>+PliegoRural!E25*$I$6+PliegoRural!E45*$I$5</f>
        <v>702.32600000000002</v>
      </c>
      <c r="F25" s="64">
        <f>+PliegoRural!F25*$I$6+PliegoRural!F45*$I$5</f>
        <v>140.43900000000002</v>
      </c>
    </row>
    <row r="26" spans="1:6">
      <c r="A26" s="94"/>
      <c r="B26" s="94"/>
      <c r="C26" s="62" t="s">
        <v>3</v>
      </c>
      <c r="D26" s="63">
        <f>+PliegoRural!D26</f>
        <v>14.09</v>
      </c>
      <c r="E26" s="64">
        <f>+PliegoRural!E26*$I$6+PliegoRural!E46*$I$5</f>
        <v>510.97600000000006</v>
      </c>
      <c r="F26" s="64">
        <f>+PliegoRural!F26*$I$6+PliegoRural!F46*$I$5</f>
        <v>102.178</v>
      </c>
    </row>
    <row r="27" spans="1:6">
      <c r="A27" s="94"/>
      <c r="B27" s="94"/>
      <c r="C27" s="62" t="s">
        <v>4</v>
      </c>
      <c r="D27" s="63">
        <f>+PliegoRural!D27</f>
        <v>21.13</v>
      </c>
      <c r="E27" s="64">
        <f>+PliegoRural!E27*$I$6+PliegoRural!E47*$I$5</f>
        <v>433.25200000000001</v>
      </c>
      <c r="F27" s="64">
        <f>+PliegoRural!F27*$I$6+PliegoRural!F47*$I$5</f>
        <v>86.635999999999996</v>
      </c>
    </row>
    <row r="28" spans="1:6">
      <c r="A28" s="95"/>
      <c r="B28" s="95"/>
      <c r="C28" s="62" t="s">
        <v>5</v>
      </c>
      <c r="D28" s="63">
        <f>+PliegoRural!D28</f>
        <v>28.17</v>
      </c>
      <c r="E28" s="64">
        <f>+PliegoRural!E28*$I$6+PliegoRural!E48*$I$5</f>
        <v>444.38100000000003</v>
      </c>
      <c r="F28" s="64">
        <f>+PliegoRural!F28*$I$6+PliegoRural!F48*$I$5</f>
        <v>88.85799999999999</v>
      </c>
    </row>
    <row r="29" spans="1:6" hidden="1">
      <c r="A29" s="94"/>
      <c r="B29" s="94"/>
      <c r="C29" s="62"/>
      <c r="D29" s="65"/>
      <c r="E29" s="64"/>
      <c r="F29" s="64"/>
    </row>
    <row r="30" spans="1:6" hidden="1">
      <c r="A30" s="94"/>
      <c r="B30" s="94"/>
      <c r="C30" s="62"/>
      <c r="D30" s="65"/>
      <c r="E30" s="64"/>
      <c r="F30" s="64"/>
    </row>
    <row r="31" spans="1:6" hidden="1">
      <c r="A31" s="94"/>
      <c r="B31" s="94"/>
      <c r="C31" s="62"/>
      <c r="D31" s="65"/>
      <c r="E31" s="64"/>
      <c r="F31" s="64"/>
    </row>
    <row r="32" spans="1:6" hidden="1">
      <c r="A32" s="94"/>
      <c r="B32" s="94"/>
      <c r="C32" s="62"/>
      <c r="D32" s="65"/>
      <c r="E32" s="64"/>
      <c r="F32" s="64"/>
    </row>
    <row r="33" spans="1:6" hidden="1">
      <c r="A33" s="94"/>
      <c r="B33" s="95"/>
      <c r="C33" s="62"/>
      <c r="D33" s="65"/>
      <c r="E33" s="64"/>
      <c r="F33" s="66"/>
    </row>
    <row r="34" spans="1:6" hidden="1">
      <c r="A34" s="94"/>
      <c r="B34" s="96"/>
      <c r="C34" s="62"/>
      <c r="D34" s="65"/>
      <c r="E34" s="64"/>
      <c r="F34" s="64"/>
    </row>
    <row r="35" spans="1:6" hidden="1">
      <c r="A35" s="94"/>
      <c r="B35" s="94"/>
      <c r="C35" s="62"/>
      <c r="D35" s="65"/>
      <c r="E35" s="64"/>
      <c r="F35" s="64"/>
    </row>
    <row r="36" spans="1:6" hidden="1">
      <c r="A36" s="94"/>
      <c r="B36" s="94"/>
      <c r="C36" s="62"/>
      <c r="D36" s="65"/>
      <c r="E36" s="64"/>
      <c r="F36" s="64"/>
    </row>
    <row r="37" spans="1:6" hidden="1">
      <c r="A37" s="94"/>
      <c r="B37" s="94"/>
      <c r="C37" s="62"/>
      <c r="D37" s="65"/>
      <c r="E37" s="64"/>
      <c r="F37" s="64"/>
    </row>
    <row r="38" spans="1:6" hidden="1">
      <c r="A38" s="94"/>
      <c r="B38" s="95"/>
      <c r="C38" s="62"/>
      <c r="D38" s="65"/>
      <c r="E38" s="64"/>
      <c r="F38" s="66"/>
    </row>
    <row r="39" spans="1:6" hidden="1">
      <c r="A39" s="94"/>
      <c r="B39" s="96"/>
      <c r="C39" s="62"/>
      <c r="D39" s="65"/>
      <c r="E39" s="64"/>
      <c r="F39" s="64"/>
    </row>
    <row r="40" spans="1:6" hidden="1">
      <c r="A40" s="94"/>
      <c r="B40" s="94"/>
      <c r="C40" s="62"/>
      <c r="D40" s="65"/>
      <c r="E40" s="64"/>
      <c r="F40" s="64"/>
    </row>
    <row r="41" spans="1:6" hidden="1">
      <c r="A41" s="94"/>
      <c r="B41" s="94"/>
      <c r="C41" s="62"/>
      <c r="D41" s="65"/>
      <c r="E41" s="64"/>
      <c r="F41" s="64"/>
    </row>
    <row r="42" spans="1:6" hidden="1">
      <c r="A42" s="94"/>
      <c r="B42" s="94"/>
      <c r="C42" s="62"/>
      <c r="D42" s="65"/>
      <c r="E42" s="64"/>
      <c r="F42" s="64"/>
    </row>
    <row r="43" spans="1:6" hidden="1">
      <c r="A43" s="94"/>
      <c r="B43" s="95"/>
      <c r="C43" s="62"/>
      <c r="D43" s="65"/>
      <c r="E43" s="64"/>
      <c r="F43" s="64"/>
    </row>
    <row r="44" spans="1:6" hidden="1">
      <c r="A44" s="94"/>
      <c r="B44" s="96"/>
      <c r="C44" s="62"/>
      <c r="D44" s="63"/>
      <c r="E44" s="64"/>
      <c r="F44" s="64"/>
    </row>
    <row r="45" spans="1:6" hidden="1">
      <c r="A45" s="94"/>
      <c r="B45" s="94"/>
      <c r="C45" s="62"/>
      <c r="D45" s="63"/>
      <c r="E45" s="64"/>
      <c r="F45" s="64"/>
    </row>
    <row r="46" spans="1:6" hidden="1">
      <c r="A46" s="94"/>
      <c r="B46" s="94"/>
      <c r="C46" s="62"/>
      <c r="D46" s="63"/>
      <c r="E46" s="64"/>
      <c r="F46" s="64"/>
    </row>
    <row r="47" spans="1:6" hidden="1">
      <c r="A47" s="94"/>
      <c r="B47" s="94"/>
      <c r="C47" s="62"/>
      <c r="D47" s="63"/>
      <c r="E47" s="64"/>
      <c r="F47" s="64"/>
    </row>
    <row r="48" spans="1:6" hidden="1">
      <c r="A48" s="95"/>
      <c r="B48" s="95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26/May/2023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5.68</v>
      </c>
      <c r="C55" s="73">
        <f>+PliegoRural!C55</f>
        <v>8.6</v>
      </c>
      <c r="D55" s="73">
        <f>+PliegoRural!D55</f>
        <v>14.16</v>
      </c>
      <c r="E55" s="73">
        <f>+PliegoRural!E55</f>
        <v>14.16</v>
      </c>
      <c r="F55" s="68"/>
    </row>
    <row r="56" spans="1:6">
      <c r="A56" s="72" t="s">
        <v>21</v>
      </c>
      <c r="B56" s="73">
        <f>+PliegoRural!B56</f>
        <v>8.44</v>
      </c>
      <c r="C56" s="73">
        <f>+PliegoRural!C56</f>
        <v>10.76</v>
      </c>
      <c r="D56" s="73">
        <f>+PliegoRural!D56</f>
        <v>18.23</v>
      </c>
      <c r="E56" s="73">
        <f>+PliegoRural!E56</f>
        <v>18.23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EDGAR HUAROC</cp:lastModifiedBy>
  <cp:lastPrinted>2015-02-05T20:48:49Z</cp:lastPrinted>
  <dcterms:created xsi:type="dcterms:W3CDTF">2005-07-18T22:02:40Z</dcterms:created>
  <dcterms:modified xsi:type="dcterms:W3CDTF">2023-06-13T19:30:05Z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